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iorg\Desktop\მიმდინარე სამუშაოები\ზურა კაპანაძე\2019.10.24_ახალი ცეხის მშენებლობა\2019.11.08 სატენდერო\"/>
    </mc:Choice>
  </mc:AlternateContent>
  <bookViews>
    <workbookView xWindow="0" yWindow="0" windowWidth="28800" windowHeight="11865"/>
  </bookViews>
  <sheets>
    <sheet name="მოცულობითი უწყისი" sheetId="2" r:id="rId1"/>
    <sheet name="ფორმა-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4" l="1"/>
  <c r="G64" i="4" s="1"/>
  <c r="E63" i="4"/>
  <c r="G63" i="4" s="1"/>
  <c r="D62" i="4"/>
  <c r="E62" i="4" s="1"/>
  <c r="G62" i="4" s="1"/>
  <c r="G59" i="4" s="1"/>
  <c r="K61" i="4"/>
  <c r="E61" i="4"/>
  <c r="E60" i="4"/>
  <c r="I60" i="4" s="1"/>
  <c r="I59" i="4" s="1"/>
  <c r="K59" i="4"/>
  <c r="J59" i="4"/>
  <c r="E57" i="4"/>
  <c r="G57" i="4" s="1"/>
  <c r="E56" i="4"/>
  <c r="E58" i="4" s="1"/>
  <c r="K58" i="4" s="1"/>
  <c r="G48" i="4"/>
  <c r="G47" i="4"/>
  <c r="G46" i="4"/>
  <c r="E45" i="4"/>
  <c r="G45" i="4" s="1"/>
  <c r="E41" i="4"/>
  <c r="E44" i="4" s="1"/>
  <c r="G44" i="4" s="1"/>
  <c r="G37" i="4"/>
  <c r="G36" i="4"/>
  <c r="G35" i="4"/>
  <c r="G34" i="4"/>
  <c r="G33" i="4"/>
  <c r="G32" i="4"/>
  <c r="G31" i="4"/>
  <c r="G30" i="4"/>
  <c r="G29" i="4"/>
  <c r="E28" i="4"/>
  <c r="G28" i="4" s="1"/>
  <c r="E27" i="4"/>
  <c r="E24" i="4" s="1"/>
  <c r="K15" i="4"/>
  <c r="G15" i="4"/>
  <c r="G12" i="4"/>
  <c r="E11" i="4"/>
  <c r="K11" i="4" s="1"/>
  <c r="K10" i="4" s="1"/>
  <c r="I10" i="4"/>
  <c r="H10" i="4"/>
  <c r="G10" i="4"/>
  <c r="F10" i="4"/>
  <c r="F62" i="2"/>
  <c r="F61" i="2"/>
  <c r="F60" i="2"/>
  <c r="F59" i="2"/>
  <c r="F58" i="2"/>
  <c r="F57" i="2" s="1"/>
  <c r="F56" i="2"/>
  <c r="F55" i="2"/>
  <c r="F54" i="2"/>
  <c r="F53" i="2"/>
  <c r="F52" i="2"/>
  <c r="F51" i="2"/>
  <c r="F50" i="2"/>
  <c r="E50" i="2"/>
  <c r="F49" i="2"/>
  <c r="F48" i="2"/>
  <c r="F47" i="2"/>
  <c r="F46" i="2"/>
  <c r="F45" i="2"/>
  <c r="F44" i="2"/>
  <c r="D43" i="2"/>
  <c r="F43" i="2" s="1"/>
  <c r="F39" i="2" s="1"/>
  <c r="E39" i="2" s="1"/>
  <c r="F42" i="2"/>
  <c r="F41" i="2"/>
  <c r="F40" i="2"/>
  <c r="D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 s="1"/>
  <c r="E22" i="2" s="1"/>
  <c r="F20" i="2"/>
  <c r="F19" i="2"/>
  <c r="F18" i="2"/>
  <c r="F17" i="2"/>
  <c r="F16" i="2"/>
  <c r="F15" i="2"/>
  <c r="E15" i="2"/>
  <c r="F14" i="2"/>
  <c r="F13" i="2"/>
  <c r="F12" i="2"/>
  <c r="F11" i="2"/>
  <c r="F10" i="2"/>
  <c r="E10" i="2" s="1"/>
  <c r="D10" i="2"/>
  <c r="D13" i="2" s="1"/>
  <c r="E13" i="2" s="1"/>
  <c r="F9" i="2"/>
  <c r="F8" i="2"/>
  <c r="E8" i="2" s="1"/>
  <c r="J10" i="4" l="1"/>
  <c r="L10" i="4"/>
  <c r="L59" i="4"/>
  <c r="F59" i="4"/>
  <c r="E39" i="4"/>
  <c r="G39" i="4" s="1"/>
  <c r="E40" i="4"/>
  <c r="G40" i="4" s="1"/>
  <c r="E26" i="4"/>
  <c r="K26" i="4" s="1"/>
  <c r="K24" i="4" s="1"/>
  <c r="E38" i="4"/>
  <c r="G38" i="4" s="1"/>
  <c r="E25" i="4"/>
  <c r="I25" i="4" s="1"/>
  <c r="I24" i="4" s="1"/>
  <c r="H24" i="4" s="1"/>
  <c r="E12" i="4"/>
  <c r="H59" i="4"/>
  <c r="G27" i="4"/>
  <c r="E49" i="4"/>
  <c r="G49" i="4" s="1"/>
  <c r="G41" i="4" s="1"/>
  <c r="F41" i="4" s="1"/>
  <c r="E50" i="4"/>
  <c r="G50" i="4" s="1"/>
  <c r="E51" i="4"/>
  <c r="G51" i="4" s="1"/>
  <c r="E42" i="4"/>
  <c r="I42" i="4" s="1"/>
  <c r="I41" i="4" s="1"/>
  <c r="H41" i="4" s="1"/>
  <c r="G56" i="4"/>
  <c r="G52" i="4" s="1"/>
  <c r="E17" i="4"/>
  <c r="E52" i="4"/>
  <c r="E43" i="4"/>
  <c r="K43" i="4" s="1"/>
  <c r="K41" i="4" s="1"/>
  <c r="F63" i="2"/>
  <c r="E57" i="2"/>
  <c r="J24" i="4" l="1"/>
  <c r="F52" i="4"/>
  <c r="E53" i="4"/>
  <c r="I53" i="4" s="1"/>
  <c r="I52" i="4" s="1"/>
  <c r="E55" i="4"/>
  <c r="K55" i="4" s="1"/>
  <c r="E54" i="4"/>
  <c r="K54" i="4" s="1"/>
  <c r="K52" i="4" s="1"/>
  <c r="E20" i="4"/>
  <c r="E19" i="4"/>
  <c r="K19" i="4" s="1"/>
  <c r="E18" i="4"/>
  <c r="I18" i="4" s="1"/>
  <c r="I17" i="4" s="1"/>
  <c r="H17" i="4" s="1"/>
  <c r="E21" i="4"/>
  <c r="G21" i="4" s="1"/>
  <c r="L41" i="4"/>
  <c r="J41" i="4"/>
  <c r="G24" i="4"/>
  <c r="F24" i="4" s="1"/>
  <c r="E14" i="4"/>
  <c r="K14" i="4" s="1"/>
  <c r="K12" i="4" s="1"/>
  <c r="E15" i="4"/>
  <c r="E13" i="4"/>
  <c r="I13" i="4" s="1"/>
  <c r="I12" i="4" s="1"/>
  <c r="H12" i="4" s="1"/>
  <c r="F12" i="4"/>
  <c r="G20" i="4" l="1"/>
  <c r="G17" i="4" s="1"/>
  <c r="F17" i="4" s="1"/>
  <c r="E22" i="4"/>
  <c r="K22" i="4" s="1"/>
  <c r="K17" i="4" s="1"/>
  <c r="L52" i="4"/>
  <c r="J52" i="4"/>
  <c r="J12" i="4"/>
  <c r="L12" i="4"/>
  <c r="H52" i="4"/>
  <c r="E16" i="4"/>
  <c r="I16" i="4" s="1"/>
  <c r="I15" i="4" s="1"/>
  <c r="F15" i="4"/>
  <c r="J15" i="4"/>
  <c r="L24" i="4"/>
  <c r="J17" i="4" l="1"/>
  <c r="L17" i="4"/>
  <c r="K65" i="4"/>
  <c r="H15" i="4"/>
  <c r="L15" i="4"/>
  <c r="L65" i="4"/>
  <c r="I65" i="4"/>
  <c r="G65" i="4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5" i="4" s="1"/>
</calcChain>
</file>

<file path=xl/sharedStrings.xml><?xml version="1.0" encoding="utf-8"?>
<sst xmlns="http://schemas.openxmlformats.org/spreadsheetml/2006/main" count="270" uniqueCount="71">
  <si>
    <t>ქ. რუსთავში, ზედგენიძის ქ. #62-ში შპს “რეტკო“-ს ახალი საწარმო კორპუსის მშენებლობა</t>
  </si>
  <si>
    <t>გრუნტის და ფუძე-საძირკვლების მოწყობის სამუშაოების მოცულობითი უწყისი</t>
  </si>
  <si>
    <t>სახარჯთაღრიცხვო ღირებულება</t>
  </si>
  <si>
    <t>№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</si>
  <si>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</si>
  <si>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</si>
  <si>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</si>
  <si>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</si>
  <si>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</si>
  <si>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</si>
  <si>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</si>
  <si>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</si>
  <si>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</si>
  <si>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</si>
  <si>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გრუნტის სამუშაოები</t>
  </si>
  <si>
    <t xml:space="preserve">სამშენებლო ტერიტორიის მოსწორება </t>
  </si>
  <si>
    <r>
      <t>მ</t>
    </r>
    <r>
      <rPr>
        <b/>
        <vertAlign val="superscript"/>
        <sz val="11"/>
        <color indexed="8"/>
        <rFont val="Calibri"/>
        <family val="2"/>
        <charset val="204"/>
      </rPr>
      <t>3</t>
    </r>
  </si>
  <si>
    <t>გრეიდერი</t>
  </si>
  <si>
    <t>მანქ/სთ</t>
  </si>
  <si>
    <t>III კატეგორიის გრუნტის დამუშავება ქვაბულში ექსკავატორით, ადგილზე დაყრით</t>
  </si>
  <si>
    <t>შრომითი რესურსი</t>
  </si>
  <si>
    <t>კაც/სთ</t>
  </si>
  <si>
    <t>ექსკავატორი 0.5 კუბ/მ</t>
  </si>
  <si>
    <t>III-კატეგორიის გრუნტის დამუშავება ხელით, ადგილზე მოსწორებით</t>
  </si>
  <si>
    <t>საფუძვლის ფენის მოწყობა ქვიშა-ღორღოვანი ნარევით, მოსწორება და მოტკეპვნა</t>
  </si>
  <si>
    <t>მანქანები</t>
  </si>
  <si>
    <t>ლარი</t>
  </si>
  <si>
    <t>ქვიშა-ღორღოვანი ნარევი</t>
  </si>
  <si>
    <r>
      <t>მ</t>
    </r>
    <r>
      <rPr>
        <vertAlign val="superscript"/>
        <sz val="11"/>
        <color indexed="8"/>
        <rFont val="Calibri"/>
        <family val="2"/>
        <charset val="204"/>
      </rPr>
      <t>3</t>
    </r>
  </si>
  <si>
    <t>სხვა ხარჯები</t>
  </si>
  <si>
    <t>მანქანები ქვიშა-ღორღის ტრანსპორტირებისათვის 20კმ.</t>
  </si>
  <si>
    <t>ტ</t>
  </si>
  <si>
    <t>ბეტონის სამუშაოები</t>
  </si>
  <si>
    <t>რკ/ბეტონის მონოლითური წერტილოვანი საძირკვლების მოწყობა</t>
  </si>
  <si>
    <t>სასაქონლე ბეტონი B-20</t>
  </si>
  <si>
    <t>სასაქონლე ბეტონი B-5</t>
  </si>
  <si>
    <t>არმატურა A500 D18</t>
  </si>
  <si>
    <t>ტონა</t>
  </si>
  <si>
    <t>არმატურა A500 D16</t>
  </si>
  <si>
    <t>არმატურა A500 D14</t>
  </si>
  <si>
    <t>არმატურა A500 D12</t>
  </si>
  <si>
    <t>არმატურა A500 D10</t>
  </si>
  <si>
    <t>არმატურა A240 D8</t>
  </si>
  <si>
    <t>ანკერი M36</t>
  </si>
  <si>
    <t>ანკერი M30</t>
  </si>
  <si>
    <t>ანკერი M20</t>
  </si>
  <si>
    <t>ფარი ხის 25მმ.</t>
  </si>
  <si>
    <r>
      <t>მ</t>
    </r>
    <r>
      <rPr>
        <vertAlign val="superscript"/>
        <sz val="11"/>
        <color indexed="8"/>
        <rFont val="Calibri"/>
        <family val="2"/>
        <charset val="204"/>
      </rPr>
      <t>2</t>
    </r>
  </si>
  <si>
    <t>ხე მასალა III ხარ. 40 მმ და ზევით</t>
  </si>
  <si>
    <t>რკ/ბეტონის მონოლითური ლენტური  საძირკვლების მოწყობა</t>
  </si>
  <si>
    <t>არმატურა A240 D6,5</t>
  </si>
  <si>
    <t>იატაკის ქვეშ ბალასტის და ქვეშა-ხრეშის ფენის მოწყობა დატკეპნით</t>
  </si>
  <si>
    <t>მისაბმელი პნევმოსატკეპნი 25 ტ</t>
  </si>
  <si>
    <t>ბულდოზერი 79 კვტ</t>
  </si>
  <si>
    <t>ხრეში</t>
  </si>
  <si>
    <t>ბალასტი</t>
  </si>
  <si>
    <t>რკ/ბეტონის მონოლითური იატაკის  15სმ.  სისქის ფილის მოწყობა 0,000; ნიშნულზე, ბეტონი B20</t>
  </si>
  <si>
    <t>სასაქონლე ბეტონი B-25</t>
  </si>
  <si>
    <t xml:space="preserve">არმატურა </t>
  </si>
  <si>
    <t>სატრანსპორტო ხარჯები მასალების ღირებულებიდან</t>
  </si>
  <si>
    <t xml:space="preserve">გაუთვალისწინებელი ხარჯები </t>
  </si>
  <si>
    <t xml:space="preserve">ზედნადები ხარჯები </t>
  </si>
  <si>
    <t>გეგმიური დაგროვება</t>
  </si>
  <si>
    <t>დღგ</t>
  </si>
  <si>
    <t>შესასრულებელი სამუშაო</t>
  </si>
  <si>
    <t>ღირებულება</t>
  </si>
  <si>
    <t>შენიშვნა</t>
  </si>
  <si>
    <t>მოცულობა</t>
  </si>
  <si>
    <t>მანქანები ქვიშა-ღორღის  და ბალასტის ტრანსპორტირებისათვის 20კმ.</t>
  </si>
  <si>
    <t>გრუნტის და ფუძე-საძირკვლების მოწყობის სამუშაოების სახარჯთაღრიცხვო გაანგარიშება</t>
  </si>
  <si>
    <t>დანართი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</si>
</sst>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0" fillId="0" borderId="2" xfId="0" applyNumberFormat="1" applyFont="1" applyBorder="1"/>
    <xf numFmtId="2" fontId="4" fillId="0" borderId="2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wrapText="1"/>
    </xf>
    <xf numFmtId="165" fontId="0" fillId="3" borderId="2" xfId="0" applyNumberFormat="1" applyFont="1" applyFill="1" applyBorder="1"/>
    <xf numFmtId="0" fontId="0" fillId="0" borderId="2" xfId="0" applyFont="1" applyBorder="1"/>
    <xf numFmtId="165" fontId="0" fillId="0" borderId="2" xfId="0" applyNumberFormat="1" applyBorder="1"/>
    <xf numFmtId="0" fontId="4" fillId="0" borderId="5" xfId="0" applyFont="1" applyBorder="1" applyAlignment="1">
      <alignment vertical="center"/>
    </xf>
    <xf numFmtId="165" fontId="4" fillId="0" borderId="2" xfId="0" applyNumberFormat="1" applyFont="1" applyBorder="1"/>
    <xf numFmtId="0" fontId="6" fillId="3" borderId="3" xfId="0" applyFont="1" applyFill="1" applyBorder="1" applyAlignment="1">
      <alignment vertical="center" wrapText="1"/>
    </xf>
    <xf numFmtId="165" fontId="1" fillId="3" borderId="3" xfId="0" applyNumberFormat="1" applyFont="1" applyFill="1" applyBorder="1" applyAlignment="1">
      <alignment horizontal="right" vertical="center"/>
    </xf>
    <xf numFmtId="2" fontId="4" fillId="0" borderId="2" xfId="0" applyNumberFormat="1" applyFont="1" applyBorder="1"/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165" fontId="0" fillId="3" borderId="2" xfId="0" applyNumberFormat="1" applyFill="1" applyBorder="1"/>
    <xf numFmtId="2" fontId="0" fillId="0" borderId="2" xfId="0" applyNumberFormat="1" applyBorder="1" applyAlignment="1">
      <alignment horizontal="right" vertical="center"/>
    </xf>
    <xf numFmtId="0" fontId="0" fillId="4" borderId="2" xfId="0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65" fontId="0" fillId="4" borderId="2" xfId="0" applyNumberFormat="1" applyFill="1" applyBorder="1"/>
    <xf numFmtId="2" fontId="0" fillId="4" borderId="2" xfId="0" applyNumberFormat="1" applyFill="1" applyBorder="1"/>
    <xf numFmtId="4" fontId="1" fillId="4" borderId="2" xfId="0" applyNumberFormat="1" applyFont="1" applyFill="1" applyBorder="1"/>
    <xf numFmtId="2" fontId="1" fillId="4" borderId="2" xfId="0" applyNumberFormat="1" applyFont="1" applyFill="1" applyBorder="1"/>
    <xf numFmtId="0" fontId="0" fillId="0" borderId="2" xfId="0" applyBorder="1"/>
    <xf numFmtId="2" fontId="0" fillId="0" borderId="2" xfId="0" applyNumberFormat="1" applyBorder="1"/>
    <xf numFmtId="2" fontId="1" fillId="0" borderId="2" xfId="0" applyNumberFormat="1" applyFont="1" applyBorder="1"/>
    <xf numFmtId="4" fontId="1" fillId="0" borderId="2" xfId="0" applyNumberFormat="1" applyFont="1" applyBorder="1"/>
    <xf numFmtId="9" fontId="1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/>
    <xf numFmtId="4" fontId="0" fillId="0" borderId="2" xfId="0" applyNumberFormat="1" applyBorder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shrinkToFit="1"/>
    </xf>
    <xf numFmtId="4" fontId="4" fillId="0" borderId="2" xfId="0" applyNumberFormat="1" applyFont="1" applyBorder="1" applyAlignment="1">
      <alignment horizontal="right" vertical="center" shrinkToFit="1"/>
    </xf>
    <xf numFmtId="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52" workbookViewId="0">
      <selection activeCell="K9" sqref="K9"/>
    </sheetView>
  </sheetViews>
  <sheetFormatPr defaultRowHeight="15" x14ac:dyDescent="0.25"/>
  <cols>
    <col min="1" max="1" width="6.140625" customWidth="1"/>
    <col min="2" max="2" width="55.7109375" customWidth="1"/>
    <col min="3" max="3" width="10.5703125" customWidth="1"/>
    <col min="4" max="4" width="12.140625" customWidth="1"/>
    <col min="5" max="5" width="10.5703125" customWidth="1"/>
    <col min="6" max="6" width="13" customWidth="1"/>
    <col min="7" max="7" width="17.140625" customWidth="1"/>
    <col min="8" max="8" width="7.140625" customWidth="1"/>
    <col min="246" max="246" width="6.140625" customWidth="1"/>
    <col min="247" max="247" width="55.7109375" customWidth="1"/>
    <col min="250" max="250" width="10.42578125" customWidth="1"/>
    <col min="251" max="251" width="9.140625" customWidth="1"/>
    <col min="252" max="252" width="10.140625" customWidth="1"/>
    <col min="254" max="254" width="8.85546875" customWidth="1"/>
    <col min="256" max="257" width="9.85546875" customWidth="1"/>
    <col min="258" max="258" width="7.140625" customWidth="1"/>
    <col min="502" max="502" width="6.140625" customWidth="1"/>
    <col min="503" max="503" width="55.7109375" customWidth="1"/>
    <col min="506" max="506" width="10.42578125" customWidth="1"/>
    <col min="507" max="507" width="9.140625" customWidth="1"/>
    <col min="508" max="508" width="10.140625" customWidth="1"/>
    <col min="510" max="510" width="8.85546875" customWidth="1"/>
    <col min="512" max="513" width="9.85546875" customWidth="1"/>
    <col min="514" max="514" width="7.140625" customWidth="1"/>
    <col min="758" max="758" width="6.140625" customWidth="1"/>
    <col min="759" max="759" width="55.7109375" customWidth="1"/>
    <col min="762" max="762" width="10.42578125" customWidth="1"/>
    <col min="763" max="763" width="9.140625" customWidth="1"/>
    <col min="764" max="764" width="10.140625" customWidth="1"/>
    <col min="766" max="766" width="8.85546875" customWidth="1"/>
    <col min="768" max="769" width="9.85546875" customWidth="1"/>
    <col min="770" max="770" width="7.140625" customWidth="1"/>
    <col min="1014" max="1014" width="6.140625" customWidth="1"/>
    <col min="1015" max="1015" width="55.7109375" customWidth="1"/>
    <col min="1018" max="1018" width="10.42578125" customWidth="1"/>
    <col min="1019" max="1019" width="9.140625" customWidth="1"/>
    <col min="1020" max="1020" width="10.140625" customWidth="1"/>
    <col min="1022" max="1022" width="8.85546875" customWidth="1"/>
    <col min="1024" max="1025" width="9.85546875" customWidth="1"/>
    <col min="1026" max="1026" width="7.140625" customWidth="1"/>
    <col min="1270" max="1270" width="6.140625" customWidth="1"/>
    <col min="1271" max="1271" width="55.7109375" customWidth="1"/>
    <col min="1274" max="1274" width="10.42578125" customWidth="1"/>
    <col min="1275" max="1275" width="9.140625" customWidth="1"/>
    <col min="1276" max="1276" width="10.140625" customWidth="1"/>
    <col min="1278" max="1278" width="8.85546875" customWidth="1"/>
    <col min="1280" max="1281" width="9.85546875" customWidth="1"/>
    <col min="1282" max="1282" width="7.140625" customWidth="1"/>
    <col min="1526" max="1526" width="6.140625" customWidth="1"/>
    <col min="1527" max="1527" width="55.7109375" customWidth="1"/>
    <col min="1530" max="1530" width="10.42578125" customWidth="1"/>
    <col min="1531" max="1531" width="9.140625" customWidth="1"/>
    <col min="1532" max="1532" width="10.140625" customWidth="1"/>
    <col min="1534" max="1534" width="8.85546875" customWidth="1"/>
    <col min="1536" max="1537" width="9.85546875" customWidth="1"/>
    <col min="1538" max="1538" width="7.140625" customWidth="1"/>
    <col min="1782" max="1782" width="6.140625" customWidth="1"/>
    <col min="1783" max="1783" width="55.7109375" customWidth="1"/>
    <col min="1786" max="1786" width="10.42578125" customWidth="1"/>
    <col min="1787" max="1787" width="9.140625" customWidth="1"/>
    <col min="1788" max="1788" width="10.140625" customWidth="1"/>
    <col min="1790" max="1790" width="8.85546875" customWidth="1"/>
    <col min="1792" max="1793" width="9.85546875" customWidth="1"/>
    <col min="1794" max="1794" width="7.140625" customWidth="1"/>
    <col min="2038" max="2038" width="6.140625" customWidth="1"/>
    <col min="2039" max="2039" width="55.7109375" customWidth="1"/>
    <col min="2042" max="2042" width="10.42578125" customWidth="1"/>
    <col min="2043" max="2043" width="9.140625" customWidth="1"/>
    <col min="2044" max="2044" width="10.140625" customWidth="1"/>
    <col min="2046" max="2046" width="8.85546875" customWidth="1"/>
    <col min="2048" max="2049" width="9.85546875" customWidth="1"/>
    <col min="2050" max="2050" width="7.140625" customWidth="1"/>
    <col min="2294" max="2294" width="6.140625" customWidth="1"/>
    <col min="2295" max="2295" width="55.7109375" customWidth="1"/>
    <col min="2298" max="2298" width="10.42578125" customWidth="1"/>
    <col min="2299" max="2299" width="9.140625" customWidth="1"/>
    <col min="2300" max="2300" width="10.140625" customWidth="1"/>
    <col min="2302" max="2302" width="8.85546875" customWidth="1"/>
    <col min="2304" max="2305" width="9.85546875" customWidth="1"/>
    <col min="2306" max="2306" width="7.140625" customWidth="1"/>
    <col min="2550" max="2550" width="6.140625" customWidth="1"/>
    <col min="2551" max="2551" width="55.7109375" customWidth="1"/>
    <col min="2554" max="2554" width="10.42578125" customWidth="1"/>
    <col min="2555" max="2555" width="9.140625" customWidth="1"/>
    <col min="2556" max="2556" width="10.140625" customWidth="1"/>
    <col min="2558" max="2558" width="8.85546875" customWidth="1"/>
    <col min="2560" max="2561" width="9.85546875" customWidth="1"/>
    <col min="2562" max="2562" width="7.140625" customWidth="1"/>
    <col min="2806" max="2806" width="6.140625" customWidth="1"/>
    <col min="2807" max="2807" width="55.7109375" customWidth="1"/>
    <col min="2810" max="2810" width="10.42578125" customWidth="1"/>
    <col min="2811" max="2811" width="9.140625" customWidth="1"/>
    <col min="2812" max="2812" width="10.140625" customWidth="1"/>
    <col min="2814" max="2814" width="8.85546875" customWidth="1"/>
    <col min="2816" max="2817" width="9.85546875" customWidth="1"/>
    <col min="2818" max="2818" width="7.140625" customWidth="1"/>
    <col min="3062" max="3062" width="6.140625" customWidth="1"/>
    <col min="3063" max="3063" width="55.7109375" customWidth="1"/>
    <col min="3066" max="3066" width="10.42578125" customWidth="1"/>
    <col min="3067" max="3067" width="9.140625" customWidth="1"/>
    <col min="3068" max="3068" width="10.140625" customWidth="1"/>
    <col min="3070" max="3070" width="8.85546875" customWidth="1"/>
    <col min="3072" max="3073" width="9.85546875" customWidth="1"/>
    <col min="3074" max="3074" width="7.140625" customWidth="1"/>
    <col min="3318" max="3318" width="6.140625" customWidth="1"/>
    <col min="3319" max="3319" width="55.7109375" customWidth="1"/>
    <col min="3322" max="3322" width="10.42578125" customWidth="1"/>
    <col min="3323" max="3323" width="9.140625" customWidth="1"/>
    <col min="3324" max="3324" width="10.140625" customWidth="1"/>
    <col min="3326" max="3326" width="8.85546875" customWidth="1"/>
    <col min="3328" max="3329" width="9.85546875" customWidth="1"/>
    <col min="3330" max="3330" width="7.140625" customWidth="1"/>
    <col min="3574" max="3574" width="6.140625" customWidth="1"/>
    <col min="3575" max="3575" width="55.7109375" customWidth="1"/>
    <col min="3578" max="3578" width="10.42578125" customWidth="1"/>
    <col min="3579" max="3579" width="9.140625" customWidth="1"/>
    <col min="3580" max="3580" width="10.140625" customWidth="1"/>
    <col min="3582" max="3582" width="8.85546875" customWidth="1"/>
    <col min="3584" max="3585" width="9.85546875" customWidth="1"/>
    <col min="3586" max="3586" width="7.140625" customWidth="1"/>
    <col min="3830" max="3830" width="6.140625" customWidth="1"/>
    <col min="3831" max="3831" width="55.7109375" customWidth="1"/>
    <col min="3834" max="3834" width="10.42578125" customWidth="1"/>
    <col min="3835" max="3835" width="9.140625" customWidth="1"/>
    <col min="3836" max="3836" width="10.140625" customWidth="1"/>
    <col min="3838" max="3838" width="8.85546875" customWidth="1"/>
    <col min="3840" max="3841" width="9.85546875" customWidth="1"/>
    <col min="3842" max="3842" width="7.140625" customWidth="1"/>
    <col min="4086" max="4086" width="6.140625" customWidth="1"/>
    <col min="4087" max="4087" width="55.7109375" customWidth="1"/>
    <col min="4090" max="4090" width="10.42578125" customWidth="1"/>
    <col min="4091" max="4091" width="9.140625" customWidth="1"/>
    <col min="4092" max="4092" width="10.140625" customWidth="1"/>
    <col min="4094" max="4094" width="8.85546875" customWidth="1"/>
    <col min="4096" max="4097" width="9.85546875" customWidth="1"/>
    <col min="4098" max="4098" width="7.140625" customWidth="1"/>
    <col min="4342" max="4342" width="6.140625" customWidth="1"/>
    <col min="4343" max="4343" width="55.7109375" customWidth="1"/>
    <col min="4346" max="4346" width="10.42578125" customWidth="1"/>
    <col min="4347" max="4347" width="9.140625" customWidth="1"/>
    <col min="4348" max="4348" width="10.140625" customWidth="1"/>
    <col min="4350" max="4350" width="8.85546875" customWidth="1"/>
    <col min="4352" max="4353" width="9.85546875" customWidth="1"/>
    <col min="4354" max="4354" width="7.140625" customWidth="1"/>
    <col min="4598" max="4598" width="6.140625" customWidth="1"/>
    <col min="4599" max="4599" width="55.7109375" customWidth="1"/>
    <col min="4602" max="4602" width="10.42578125" customWidth="1"/>
    <col min="4603" max="4603" width="9.140625" customWidth="1"/>
    <col min="4604" max="4604" width="10.140625" customWidth="1"/>
    <col min="4606" max="4606" width="8.85546875" customWidth="1"/>
    <col min="4608" max="4609" width="9.85546875" customWidth="1"/>
    <col min="4610" max="4610" width="7.140625" customWidth="1"/>
    <col min="4854" max="4854" width="6.140625" customWidth="1"/>
    <col min="4855" max="4855" width="55.7109375" customWidth="1"/>
    <col min="4858" max="4858" width="10.42578125" customWidth="1"/>
    <col min="4859" max="4859" width="9.140625" customWidth="1"/>
    <col min="4860" max="4860" width="10.140625" customWidth="1"/>
    <col min="4862" max="4862" width="8.85546875" customWidth="1"/>
    <col min="4864" max="4865" width="9.85546875" customWidth="1"/>
    <col min="4866" max="4866" width="7.140625" customWidth="1"/>
    <col min="5110" max="5110" width="6.140625" customWidth="1"/>
    <col min="5111" max="5111" width="55.7109375" customWidth="1"/>
    <col min="5114" max="5114" width="10.42578125" customWidth="1"/>
    <col min="5115" max="5115" width="9.140625" customWidth="1"/>
    <col min="5116" max="5116" width="10.140625" customWidth="1"/>
    <col min="5118" max="5118" width="8.85546875" customWidth="1"/>
    <col min="5120" max="5121" width="9.85546875" customWidth="1"/>
    <col min="5122" max="5122" width="7.140625" customWidth="1"/>
    <col min="5366" max="5366" width="6.140625" customWidth="1"/>
    <col min="5367" max="5367" width="55.7109375" customWidth="1"/>
    <col min="5370" max="5370" width="10.42578125" customWidth="1"/>
    <col min="5371" max="5371" width="9.140625" customWidth="1"/>
    <col min="5372" max="5372" width="10.140625" customWidth="1"/>
    <col min="5374" max="5374" width="8.85546875" customWidth="1"/>
    <col min="5376" max="5377" width="9.85546875" customWidth="1"/>
    <col min="5378" max="5378" width="7.140625" customWidth="1"/>
    <col min="5622" max="5622" width="6.140625" customWidth="1"/>
    <col min="5623" max="5623" width="55.7109375" customWidth="1"/>
    <col min="5626" max="5626" width="10.42578125" customWidth="1"/>
    <col min="5627" max="5627" width="9.140625" customWidth="1"/>
    <col min="5628" max="5628" width="10.140625" customWidth="1"/>
    <col min="5630" max="5630" width="8.85546875" customWidth="1"/>
    <col min="5632" max="5633" width="9.85546875" customWidth="1"/>
    <col min="5634" max="5634" width="7.140625" customWidth="1"/>
    <col min="5878" max="5878" width="6.140625" customWidth="1"/>
    <col min="5879" max="5879" width="55.7109375" customWidth="1"/>
    <col min="5882" max="5882" width="10.42578125" customWidth="1"/>
    <col min="5883" max="5883" width="9.140625" customWidth="1"/>
    <col min="5884" max="5884" width="10.140625" customWidth="1"/>
    <col min="5886" max="5886" width="8.85546875" customWidth="1"/>
    <col min="5888" max="5889" width="9.85546875" customWidth="1"/>
    <col min="5890" max="5890" width="7.140625" customWidth="1"/>
    <col min="6134" max="6134" width="6.140625" customWidth="1"/>
    <col min="6135" max="6135" width="55.7109375" customWidth="1"/>
    <col min="6138" max="6138" width="10.42578125" customWidth="1"/>
    <col min="6139" max="6139" width="9.140625" customWidth="1"/>
    <col min="6140" max="6140" width="10.140625" customWidth="1"/>
    <col min="6142" max="6142" width="8.85546875" customWidth="1"/>
    <col min="6144" max="6145" width="9.85546875" customWidth="1"/>
    <col min="6146" max="6146" width="7.140625" customWidth="1"/>
    <col min="6390" max="6390" width="6.140625" customWidth="1"/>
    <col min="6391" max="6391" width="55.7109375" customWidth="1"/>
    <col min="6394" max="6394" width="10.42578125" customWidth="1"/>
    <col min="6395" max="6395" width="9.140625" customWidth="1"/>
    <col min="6396" max="6396" width="10.140625" customWidth="1"/>
    <col min="6398" max="6398" width="8.85546875" customWidth="1"/>
    <col min="6400" max="6401" width="9.85546875" customWidth="1"/>
    <col min="6402" max="6402" width="7.140625" customWidth="1"/>
    <col min="6646" max="6646" width="6.140625" customWidth="1"/>
    <col min="6647" max="6647" width="55.7109375" customWidth="1"/>
    <col min="6650" max="6650" width="10.42578125" customWidth="1"/>
    <col min="6651" max="6651" width="9.140625" customWidth="1"/>
    <col min="6652" max="6652" width="10.140625" customWidth="1"/>
    <col min="6654" max="6654" width="8.85546875" customWidth="1"/>
    <col min="6656" max="6657" width="9.85546875" customWidth="1"/>
    <col min="6658" max="6658" width="7.140625" customWidth="1"/>
    <col min="6902" max="6902" width="6.140625" customWidth="1"/>
    <col min="6903" max="6903" width="55.7109375" customWidth="1"/>
    <col min="6906" max="6906" width="10.42578125" customWidth="1"/>
    <col min="6907" max="6907" width="9.140625" customWidth="1"/>
    <col min="6908" max="6908" width="10.140625" customWidth="1"/>
    <col min="6910" max="6910" width="8.85546875" customWidth="1"/>
    <col min="6912" max="6913" width="9.85546875" customWidth="1"/>
    <col min="6914" max="6914" width="7.140625" customWidth="1"/>
    <col min="7158" max="7158" width="6.140625" customWidth="1"/>
    <col min="7159" max="7159" width="55.7109375" customWidth="1"/>
    <col min="7162" max="7162" width="10.42578125" customWidth="1"/>
    <col min="7163" max="7163" width="9.140625" customWidth="1"/>
    <col min="7164" max="7164" width="10.140625" customWidth="1"/>
    <col min="7166" max="7166" width="8.85546875" customWidth="1"/>
    <col min="7168" max="7169" width="9.85546875" customWidth="1"/>
    <col min="7170" max="7170" width="7.140625" customWidth="1"/>
    <col min="7414" max="7414" width="6.140625" customWidth="1"/>
    <col min="7415" max="7415" width="55.7109375" customWidth="1"/>
    <col min="7418" max="7418" width="10.42578125" customWidth="1"/>
    <col min="7419" max="7419" width="9.140625" customWidth="1"/>
    <col min="7420" max="7420" width="10.140625" customWidth="1"/>
    <col min="7422" max="7422" width="8.85546875" customWidth="1"/>
    <col min="7424" max="7425" width="9.85546875" customWidth="1"/>
    <col min="7426" max="7426" width="7.140625" customWidth="1"/>
    <col min="7670" max="7670" width="6.140625" customWidth="1"/>
    <col min="7671" max="7671" width="55.7109375" customWidth="1"/>
    <col min="7674" max="7674" width="10.42578125" customWidth="1"/>
    <col min="7675" max="7675" width="9.140625" customWidth="1"/>
    <col min="7676" max="7676" width="10.140625" customWidth="1"/>
    <col min="7678" max="7678" width="8.85546875" customWidth="1"/>
    <col min="7680" max="7681" width="9.85546875" customWidth="1"/>
    <col min="7682" max="7682" width="7.140625" customWidth="1"/>
    <col min="7926" max="7926" width="6.140625" customWidth="1"/>
    <col min="7927" max="7927" width="55.7109375" customWidth="1"/>
    <col min="7930" max="7930" width="10.42578125" customWidth="1"/>
    <col min="7931" max="7931" width="9.140625" customWidth="1"/>
    <col min="7932" max="7932" width="10.140625" customWidth="1"/>
    <col min="7934" max="7934" width="8.85546875" customWidth="1"/>
    <col min="7936" max="7937" width="9.85546875" customWidth="1"/>
    <col min="7938" max="7938" width="7.140625" customWidth="1"/>
    <col min="8182" max="8182" width="6.140625" customWidth="1"/>
    <col min="8183" max="8183" width="55.7109375" customWidth="1"/>
    <col min="8186" max="8186" width="10.42578125" customWidth="1"/>
    <col min="8187" max="8187" width="9.140625" customWidth="1"/>
    <col min="8188" max="8188" width="10.140625" customWidth="1"/>
    <col min="8190" max="8190" width="8.85546875" customWidth="1"/>
    <col min="8192" max="8193" width="9.85546875" customWidth="1"/>
    <col min="8194" max="8194" width="7.140625" customWidth="1"/>
    <col min="8438" max="8438" width="6.140625" customWidth="1"/>
    <col min="8439" max="8439" width="55.7109375" customWidth="1"/>
    <col min="8442" max="8442" width="10.42578125" customWidth="1"/>
    <col min="8443" max="8443" width="9.140625" customWidth="1"/>
    <col min="8444" max="8444" width="10.140625" customWidth="1"/>
    <col min="8446" max="8446" width="8.85546875" customWidth="1"/>
    <col min="8448" max="8449" width="9.85546875" customWidth="1"/>
    <col min="8450" max="8450" width="7.140625" customWidth="1"/>
    <col min="8694" max="8694" width="6.140625" customWidth="1"/>
    <col min="8695" max="8695" width="55.7109375" customWidth="1"/>
    <col min="8698" max="8698" width="10.42578125" customWidth="1"/>
    <col min="8699" max="8699" width="9.140625" customWidth="1"/>
    <col min="8700" max="8700" width="10.140625" customWidth="1"/>
    <col min="8702" max="8702" width="8.85546875" customWidth="1"/>
    <col min="8704" max="8705" width="9.85546875" customWidth="1"/>
    <col min="8706" max="8706" width="7.140625" customWidth="1"/>
    <col min="8950" max="8950" width="6.140625" customWidth="1"/>
    <col min="8951" max="8951" width="55.7109375" customWidth="1"/>
    <col min="8954" max="8954" width="10.42578125" customWidth="1"/>
    <col min="8955" max="8955" width="9.140625" customWidth="1"/>
    <col min="8956" max="8956" width="10.140625" customWidth="1"/>
    <col min="8958" max="8958" width="8.85546875" customWidth="1"/>
    <col min="8960" max="8961" width="9.85546875" customWidth="1"/>
    <col min="8962" max="8962" width="7.140625" customWidth="1"/>
    <col min="9206" max="9206" width="6.140625" customWidth="1"/>
    <col min="9207" max="9207" width="55.7109375" customWidth="1"/>
    <col min="9210" max="9210" width="10.42578125" customWidth="1"/>
    <col min="9211" max="9211" width="9.140625" customWidth="1"/>
    <col min="9212" max="9212" width="10.140625" customWidth="1"/>
    <col min="9214" max="9214" width="8.85546875" customWidth="1"/>
    <col min="9216" max="9217" width="9.85546875" customWidth="1"/>
    <col min="9218" max="9218" width="7.140625" customWidth="1"/>
    <col min="9462" max="9462" width="6.140625" customWidth="1"/>
    <col min="9463" max="9463" width="55.7109375" customWidth="1"/>
    <col min="9466" max="9466" width="10.42578125" customWidth="1"/>
    <col min="9467" max="9467" width="9.140625" customWidth="1"/>
    <col min="9468" max="9468" width="10.140625" customWidth="1"/>
    <col min="9470" max="9470" width="8.85546875" customWidth="1"/>
    <col min="9472" max="9473" width="9.85546875" customWidth="1"/>
    <col min="9474" max="9474" width="7.140625" customWidth="1"/>
    <col min="9718" max="9718" width="6.140625" customWidth="1"/>
    <col min="9719" max="9719" width="55.7109375" customWidth="1"/>
    <col min="9722" max="9722" width="10.42578125" customWidth="1"/>
    <col min="9723" max="9723" width="9.140625" customWidth="1"/>
    <col min="9724" max="9724" width="10.140625" customWidth="1"/>
    <col min="9726" max="9726" width="8.85546875" customWidth="1"/>
    <col min="9728" max="9729" width="9.85546875" customWidth="1"/>
    <col min="9730" max="9730" width="7.140625" customWidth="1"/>
    <col min="9974" max="9974" width="6.140625" customWidth="1"/>
    <col min="9975" max="9975" width="55.7109375" customWidth="1"/>
    <col min="9978" max="9978" width="10.42578125" customWidth="1"/>
    <col min="9979" max="9979" width="9.140625" customWidth="1"/>
    <col min="9980" max="9980" width="10.140625" customWidth="1"/>
    <col min="9982" max="9982" width="8.85546875" customWidth="1"/>
    <col min="9984" max="9985" width="9.85546875" customWidth="1"/>
    <col min="9986" max="9986" width="7.140625" customWidth="1"/>
    <col min="10230" max="10230" width="6.140625" customWidth="1"/>
    <col min="10231" max="10231" width="55.7109375" customWidth="1"/>
    <col min="10234" max="10234" width="10.42578125" customWidth="1"/>
    <col min="10235" max="10235" width="9.140625" customWidth="1"/>
    <col min="10236" max="10236" width="10.140625" customWidth="1"/>
    <col min="10238" max="10238" width="8.85546875" customWidth="1"/>
    <col min="10240" max="10241" width="9.85546875" customWidth="1"/>
    <col min="10242" max="10242" width="7.140625" customWidth="1"/>
    <col min="10486" max="10486" width="6.140625" customWidth="1"/>
    <col min="10487" max="10487" width="55.7109375" customWidth="1"/>
    <col min="10490" max="10490" width="10.42578125" customWidth="1"/>
    <col min="10491" max="10491" width="9.140625" customWidth="1"/>
    <col min="10492" max="10492" width="10.140625" customWidth="1"/>
    <col min="10494" max="10494" width="8.85546875" customWidth="1"/>
    <col min="10496" max="10497" width="9.85546875" customWidth="1"/>
    <col min="10498" max="10498" width="7.140625" customWidth="1"/>
    <col min="10742" max="10742" width="6.140625" customWidth="1"/>
    <col min="10743" max="10743" width="55.7109375" customWidth="1"/>
    <col min="10746" max="10746" width="10.42578125" customWidth="1"/>
    <col min="10747" max="10747" width="9.140625" customWidth="1"/>
    <col min="10748" max="10748" width="10.140625" customWidth="1"/>
    <col min="10750" max="10750" width="8.85546875" customWidth="1"/>
    <col min="10752" max="10753" width="9.85546875" customWidth="1"/>
    <col min="10754" max="10754" width="7.140625" customWidth="1"/>
    <col min="10998" max="10998" width="6.140625" customWidth="1"/>
    <col min="10999" max="10999" width="55.7109375" customWidth="1"/>
    <col min="11002" max="11002" width="10.42578125" customWidth="1"/>
    <col min="11003" max="11003" width="9.140625" customWidth="1"/>
    <col min="11004" max="11004" width="10.140625" customWidth="1"/>
    <col min="11006" max="11006" width="8.85546875" customWidth="1"/>
    <col min="11008" max="11009" width="9.85546875" customWidth="1"/>
    <col min="11010" max="11010" width="7.140625" customWidth="1"/>
    <col min="11254" max="11254" width="6.140625" customWidth="1"/>
    <col min="11255" max="11255" width="55.7109375" customWidth="1"/>
    <col min="11258" max="11258" width="10.42578125" customWidth="1"/>
    <col min="11259" max="11259" width="9.140625" customWidth="1"/>
    <col min="11260" max="11260" width="10.140625" customWidth="1"/>
    <col min="11262" max="11262" width="8.85546875" customWidth="1"/>
    <col min="11264" max="11265" width="9.85546875" customWidth="1"/>
    <col min="11266" max="11266" width="7.140625" customWidth="1"/>
    <col min="11510" max="11510" width="6.140625" customWidth="1"/>
    <col min="11511" max="11511" width="55.7109375" customWidth="1"/>
    <col min="11514" max="11514" width="10.42578125" customWidth="1"/>
    <col min="11515" max="11515" width="9.140625" customWidth="1"/>
    <col min="11516" max="11516" width="10.140625" customWidth="1"/>
    <col min="11518" max="11518" width="8.85546875" customWidth="1"/>
    <col min="11520" max="11521" width="9.85546875" customWidth="1"/>
    <col min="11522" max="11522" width="7.140625" customWidth="1"/>
    <col min="11766" max="11766" width="6.140625" customWidth="1"/>
    <col min="11767" max="11767" width="55.7109375" customWidth="1"/>
    <col min="11770" max="11770" width="10.42578125" customWidth="1"/>
    <col min="11771" max="11771" width="9.140625" customWidth="1"/>
    <col min="11772" max="11772" width="10.140625" customWidth="1"/>
    <col min="11774" max="11774" width="8.85546875" customWidth="1"/>
    <col min="11776" max="11777" width="9.85546875" customWidth="1"/>
    <col min="11778" max="11778" width="7.140625" customWidth="1"/>
    <col min="12022" max="12022" width="6.140625" customWidth="1"/>
    <col min="12023" max="12023" width="55.7109375" customWidth="1"/>
    <col min="12026" max="12026" width="10.42578125" customWidth="1"/>
    <col min="12027" max="12027" width="9.140625" customWidth="1"/>
    <col min="12028" max="12028" width="10.140625" customWidth="1"/>
    <col min="12030" max="12030" width="8.85546875" customWidth="1"/>
    <col min="12032" max="12033" width="9.85546875" customWidth="1"/>
    <col min="12034" max="12034" width="7.140625" customWidth="1"/>
    <col min="12278" max="12278" width="6.140625" customWidth="1"/>
    <col min="12279" max="12279" width="55.7109375" customWidth="1"/>
    <col min="12282" max="12282" width="10.42578125" customWidth="1"/>
    <col min="12283" max="12283" width="9.140625" customWidth="1"/>
    <col min="12284" max="12284" width="10.140625" customWidth="1"/>
    <col min="12286" max="12286" width="8.85546875" customWidth="1"/>
    <col min="12288" max="12289" width="9.85546875" customWidth="1"/>
    <col min="12290" max="12290" width="7.140625" customWidth="1"/>
    <col min="12534" max="12534" width="6.140625" customWidth="1"/>
    <col min="12535" max="12535" width="55.7109375" customWidth="1"/>
    <col min="12538" max="12538" width="10.42578125" customWidth="1"/>
    <col min="12539" max="12539" width="9.140625" customWidth="1"/>
    <col min="12540" max="12540" width="10.140625" customWidth="1"/>
    <col min="12542" max="12542" width="8.85546875" customWidth="1"/>
    <col min="12544" max="12545" width="9.85546875" customWidth="1"/>
    <col min="12546" max="12546" width="7.140625" customWidth="1"/>
    <col min="12790" max="12790" width="6.140625" customWidth="1"/>
    <col min="12791" max="12791" width="55.7109375" customWidth="1"/>
    <col min="12794" max="12794" width="10.42578125" customWidth="1"/>
    <col min="12795" max="12795" width="9.140625" customWidth="1"/>
    <col min="12796" max="12796" width="10.140625" customWidth="1"/>
    <col min="12798" max="12798" width="8.85546875" customWidth="1"/>
    <col min="12800" max="12801" width="9.85546875" customWidth="1"/>
    <col min="12802" max="12802" width="7.140625" customWidth="1"/>
    <col min="13046" max="13046" width="6.140625" customWidth="1"/>
    <col min="13047" max="13047" width="55.7109375" customWidth="1"/>
    <col min="13050" max="13050" width="10.42578125" customWidth="1"/>
    <col min="13051" max="13051" width="9.140625" customWidth="1"/>
    <col min="13052" max="13052" width="10.140625" customWidth="1"/>
    <col min="13054" max="13054" width="8.85546875" customWidth="1"/>
    <col min="13056" max="13057" width="9.85546875" customWidth="1"/>
    <col min="13058" max="13058" width="7.140625" customWidth="1"/>
    <col min="13302" max="13302" width="6.140625" customWidth="1"/>
    <col min="13303" max="13303" width="55.7109375" customWidth="1"/>
    <col min="13306" max="13306" width="10.42578125" customWidth="1"/>
    <col min="13307" max="13307" width="9.140625" customWidth="1"/>
    <col min="13308" max="13308" width="10.140625" customWidth="1"/>
    <col min="13310" max="13310" width="8.85546875" customWidth="1"/>
    <col min="13312" max="13313" width="9.85546875" customWidth="1"/>
    <col min="13314" max="13314" width="7.140625" customWidth="1"/>
    <col min="13558" max="13558" width="6.140625" customWidth="1"/>
    <col min="13559" max="13559" width="55.7109375" customWidth="1"/>
    <col min="13562" max="13562" width="10.42578125" customWidth="1"/>
    <col min="13563" max="13563" width="9.140625" customWidth="1"/>
    <col min="13564" max="13564" width="10.140625" customWidth="1"/>
    <col min="13566" max="13566" width="8.85546875" customWidth="1"/>
    <col min="13568" max="13569" width="9.85546875" customWidth="1"/>
    <col min="13570" max="13570" width="7.140625" customWidth="1"/>
    <col min="13814" max="13814" width="6.140625" customWidth="1"/>
    <col min="13815" max="13815" width="55.7109375" customWidth="1"/>
    <col min="13818" max="13818" width="10.42578125" customWidth="1"/>
    <col min="13819" max="13819" width="9.140625" customWidth="1"/>
    <col min="13820" max="13820" width="10.140625" customWidth="1"/>
    <col min="13822" max="13822" width="8.85546875" customWidth="1"/>
    <col min="13824" max="13825" width="9.85546875" customWidth="1"/>
    <col min="13826" max="13826" width="7.140625" customWidth="1"/>
    <col min="14070" max="14070" width="6.140625" customWidth="1"/>
    <col min="14071" max="14071" width="55.7109375" customWidth="1"/>
    <col min="14074" max="14074" width="10.42578125" customWidth="1"/>
    <col min="14075" max="14075" width="9.140625" customWidth="1"/>
    <col min="14076" max="14076" width="10.140625" customWidth="1"/>
    <col min="14078" max="14078" width="8.85546875" customWidth="1"/>
    <col min="14080" max="14081" width="9.85546875" customWidth="1"/>
    <col min="14082" max="14082" width="7.140625" customWidth="1"/>
    <col min="14326" max="14326" width="6.140625" customWidth="1"/>
    <col min="14327" max="14327" width="55.7109375" customWidth="1"/>
    <col min="14330" max="14330" width="10.42578125" customWidth="1"/>
    <col min="14331" max="14331" width="9.140625" customWidth="1"/>
    <col min="14332" max="14332" width="10.140625" customWidth="1"/>
    <col min="14334" max="14334" width="8.85546875" customWidth="1"/>
    <col min="14336" max="14337" width="9.85546875" customWidth="1"/>
    <col min="14338" max="14338" width="7.140625" customWidth="1"/>
    <col min="14582" max="14582" width="6.140625" customWidth="1"/>
    <col min="14583" max="14583" width="55.7109375" customWidth="1"/>
    <col min="14586" max="14586" width="10.42578125" customWidth="1"/>
    <col min="14587" max="14587" width="9.140625" customWidth="1"/>
    <col min="14588" max="14588" width="10.140625" customWidth="1"/>
    <col min="14590" max="14590" width="8.85546875" customWidth="1"/>
    <col min="14592" max="14593" width="9.85546875" customWidth="1"/>
    <col min="14594" max="14594" width="7.140625" customWidth="1"/>
    <col min="14838" max="14838" width="6.140625" customWidth="1"/>
    <col min="14839" max="14839" width="55.7109375" customWidth="1"/>
    <col min="14842" max="14842" width="10.42578125" customWidth="1"/>
    <col min="14843" max="14843" width="9.140625" customWidth="1"/>
    <col min="14844" max="14844" width="10.140625" customWidth="1"/>
    <col min="14846" max="14846" width="8.85546875" customWidth="1"/>
    <col min="14848" max="14849" width="9.85546875" customWidth="1"/>
    <col min="14850" max="14850" width="7.140625" customWidth="1"/>
    <col min="15094" max="15094" width="6.140625" customWidth="1"/>
    <col min="15095" max="15095" width="55.7109375" customWidth="1"/>
    <col min="15098" max="15098" width="10.42578125" customWidth="1"/>
    <col min="15099" max="15099" width="9.140625" customWidth="1"/>
    <col min="15100" max="15100" width="10.140625" customWidth="1"/>
    <col min="15102" max="15102" width="8.85546875" customWidth="1"/>
    <col min="15104" max="15105" width="9.85546875" customWidth="1"/>
    <col min="15106" max="15106" width="7.140625" customWidth="1"/>
    <col min="15350" max="15350" width="6.140625" customWidth="1"/>
    <col min="15351" max="15351" width="55.7109375" customWidth="1"/>
    <col min="15354" max="15354" width="10.42578125" customWidth="1"/>
    <col min="15355" max="15355" width="9.140625" customWidth="1"/>
    <col min="15356" max="15356" width="10.140625" customWidth="1"/>
    <col min="15358" max="15358" width="8.85546875" customWidth="1"/>
    <col min="15360" max="15361" width="9.85546875" customWidth="1"/>
    <col min="15362" max="15362" width="7.140625" customWidth="1"/>
    <col min="15606" max="15606" width="6.140625" customWidth="1"/>
    <col min="15607" max="15607" width="55.7109375" customWidth="1"/>
    <col min="15610" max="15610" width="10.42578125" customWidth="1"/>
    <col min="15611" max="15611" width="9.140625" customWidth="1"/>
    <col min="15612" max="15612" width="10.140625" customWidth="1"/>
    <col min="15614" max="15614" width="8.85546875" customWidth="1"/>
    <col min="15616" max="15617" width="9.85546875" customWidth="1"/>
    <col min="15618" max="15618" width="7.140625" customWidth="1"/>
    <col min="15862" max="15862" width="6.140625" customWidth="1"/>
    <col min="15863" max="15863" width="55.7109375" customWidth="1"/>
    <col min="15866" max="15866" width="10.42578125" customWidth="1"/>
    <col min="15867" max="15867" width="9.140625" customWidth="1"/>
    <col min="15868" max="15868" width="10.140625" customWidth="1"/>
    <col min="15870" max="15870" width="8.85546875" customWidth="1"/>
    <col min="15872" max="15873" width="9.85546875" customWidth="1"/>
    <col min="15874" max="15874" width="7.140625" customWidth="1"/>
    <col min="16118" max="16118" width="6.140625" customWidth="1"/>
    <col min="16119" max="16119" width="55.7109375" customWidth="1"/>
    <col min="16122" max="16122" width="10.42578125" customWidth="1"/>
    <col min="16123" max="16123" width="9.140625" customWidth="1"/>
    <col min="16124" max="16124" width="10.140625" customWidth="1"/>
    <col min="16126" max="16126" width="8.85546875" customWidth="1"/>
    <col min="16128" max="16129" width="9.85546875" customWidth="1"/>
    <col min="16130" max="16130" width="7.140625" customWidth="1"/>
  </cols>
  <sheetData>
    <row r="1" spans="1:8" ht="20.25" customHeight="1" x14ac:dyDescent="0.25">
      <c r="A1" s="69" t="s">
        <v>0</v>
      </c>
      <c r="B1" s="69"/>
      <c r="C1" s="69"/>
      <c r="D1" s="69"/>
      <c r="E1" s="69"/>
      <c r="F1" s="69"/>
      <c r="G1" s="69"/>
    </row>
    <row r="2" spans="1:8" ht="18.75" customHeight="1" x14ac:dyDescent="0.25">
      <c r="A2" s="70" t="s">
        <v>1</v>
      </c>
      <c r="B2" s="70"/>
      <c r="C2" s="70"/>
      <c r="D2" s="70"/>
      <c r="E2" s="70"/>
      <c r="F2" s="70"/>
      <c r="G2" s="70"/>
    </row>
    <row r="3" spans="1:8" ht="5.25" customHeight="1" x14ac:dyDescent="0.25">
      <c r="A3" s="71"/>
      <c r="B3" s="71"/>
      <c r="C3" s="71"/>
      <c r="D3" s="1"/>
      <c r="E3" s="1"/>
      <c r="F3" s="1"/>
      <c r="G3" s="1"/>
    </row>
    <row r="4" spans="1:8" ht="33.75" customHeight="1" x14ac:dyDescent="0.25">
      <c r="A4" s="72" t="s">
        <v>3</v>
      </c>
      <c r="B4" s="72" t="s">
        <v>4</v>
      </c>
      <c r="C4" s="74" t="s">
        <v>64</v>
      </c>
      <c r="D4" s="74"/>
      <c r="E4" s="66" t="s">
        <v>65</v>
      </c>
      <c r="F4" s="68"/>
      <c r="G4" s="72" t="s">
        <v>66</v>
      </c>
    </row>
    <row r="5" spans="1:8" ht="30" x14ac:dyDescent="0.25">
      <c r="A5" s="73"/>
      <c r="B5" s="73"/>
      <c r="C5" s="18" t="s">
        <v>5</v>
      </c>
      <c r="D5" s="6" t="s">
        <v>67</v>
      </c>
      <c r="E5" s="7" t="s">
        <v>13</v>
      </c>
      <c r="F5" s="6" t="s">
        <v>10</v>
      </c>
      <c r="G5" s="73"/>
    </row>
    <row r="6" spans="1:8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8" x14ac:dyDescent="0.25">
      <c r="A7" s="9"/>
      <c r="B7" s="66" t="s">
        <v>14</v>
      </c>
      <c r="C7" s="67"/>
      <c r="D7" s="68"/>
      <c r="E7" s="10"/>
      <c r="F7" s="10"/>
      <c r="G7" s="10"/>
    </row>
    <row r="8" spans="1:8" s="17" customFormat="1" ht="37.5" customHeight="1" x14ac:dyDescent="0.25">
      <c r="A8" s="11">
        <v>1</v>
      </c>
      <c r="B8" s="12" t="s">
        <v>15</v>
      </c>
      <c r="C8" s="13" t="s">
        <v>16</v>
      </c>
      <c r="D8" s="15">
        <v>1500</v>
      </c>
      <c r="E8" s="16">
        <f>F8/D8</f>
        <v>0</v>
      </c>
      <c r="F8" s="15">
        <f>SUM(F9)</f>
        <v>0</v>
      </c>
      <c r="G8" s="15"/>
    </row>
    <row r="9" spans="1:8" s="17" customFormat="1" ht="36" customHeight="1" x14ac:dyDescent="0.25">
      <c r="A9" s="18"/>
      <c r="B9" s="19" t="s">
        <v>17</v>
      </c>
      <c r="C9" s="20"/>
      <c r="D9" s="21"/>
      <c r="E9" s="22"/>
      <c r="F9" s="31">
        <f t="shared" ref="F9" si="0">E9*D9</f>
        <v>0</v>
      </c>
      <c r="G9" s="23"/>
    </row>
    <row r="10" spans="1:8" s="17" customFormat="1" ht="37.5" customHeight="1" x14ac:dyDescent="0.25">
      <c r="A10" s="11">
        <v>2</v>
      </c>
      <c r="B10" s="12" t="s">
        <v>19</v>
      </c>
      <c r="C10" s="13" t="s">
        <v>16</v>
      </c>
      <c r="D10" s="15">
        <f>D22*1</f>
        <v>220</v>
      </c>
      <c r="E10" s="16">
        <f>F10/D10</f>
        <v>0</v>
      </c>
      <c r="F10" s="15">
        <f>SUM(F12)</f>
        <v>0</v>
      </c>
      <c r="G10" s="15"/>
    </row>
    <row r="11" spans="1:8" x14ac:dyDescent="0.25">
      <c r="A11" s="24"/>
      <c r="B11" s="25" t="s">
        <v>20</v>
      </c>
      <c r="C11" s="26" t="s">
        <v>21</v>
      </c>
      <c r="D11" s="27"/>
      <c r="E11" s="28"/>
      <c r="F11" s="31">
        <f t="shared" ref="F11:F12" si="1">E11*D11</f>
        <v>0</v>
      </c>
      <c r="G11" s="28"/>
    </row>
    <row r="12" spans="1:8" s="17" customFormat="1" ht="36" customHeight="1" x14ac:dyDescent="0.25">
      <c r="A12" s="18"/>
      <c r="B12" s="19" t="s">
        <v>22</v>
      </c>
      <c r="C12" s="20" t="s">
        <v>18</v>
      </c>
      <c r="D12" s="21"/>
      <c r="E12" s="22"/>
      <c r="F12" s="31">
        <f t="shared" si="1"/>
        <v>0</v>
      </c>
      <c r="G12" s="23"/>
    </row>
    <row r="13" spans="1:8" s="17" customFormat="1" ht="34.5" customHeight="1" x14ac:dyDescent="0.25">
      <c r="A13" s="11">
        <v>3</v>
      </c>
      <c r="B13" s="29" t="s">
        <v>23</v>
      </c>
      <c r="C13" s="13" t="s">
        <v>16</v>
      </c>
      <c r="D13" s="15">
        <f>D10*0.1</f>
        <v>22</v>
      </c>
      <c r="E13" s="16">
        <f>F13/D13</f>
        <v>0</v>
      </c>
      <c r="F13" s="15">
        <f>SUM(F14)</f>
        <v>0</v>
      </c>
      <c r="G13" s="15"/>
    </row>
    <row r="14" spans="1:8" ht="25.5" customHeight="1" x14ac:dyDescent="0.25">
      <c r="A14" s="18"/>
      <c r="B14" s="25" t="s">
        <v>20</v>
      </c>
      <c r="C14" s="26" t="s">
        <v>21</v>
      </c>
      <c r="D14" s="21"/>
      <c r="E14" s="31"/>
      <c r="F14" s="31">
        <f t="shared" ref="F14" si="2">E14*D14</f>
        <v>0</v>
      </c>
      <c r="G14" s="31"/>
      <c r="H14" s="17"/>
    </row>
    <row r="15" spans="1:8" ht="30" x14ac:dyDescent="0.25">
      <c r="A15" s="11">
        <v>4</v>
      </c>
      <c r="B15" s="32" t="s">
        <v>24</v>
      </c>
      <c r="C15" s="13" t="s">
        <v>16</v>
      </c>
      <c r="D15" s="15">
        <v>40</v>
      </c>
      <c r="E15" s="16">
        <f>F15/D15</f>
        <v>0</v>
      </c>
      <c r="F15" s="15">
        <f>SUM(F16:F20)</f>
        <v>0</v>
      </c>
      <c r="G15" s="15"/>
    </row>
    <row r="16" spans="1:8" x14ac:dyDescent="0.25">
      <c r="A16" s="24"/>
      <c r="B16" s="25" t="s">
        <v>20</v>
      </c>
      <c r="C16" s="26" t="s">
        <v>21</v>
      </c>
      <c r="D16" s="58"/>
      <c r="E16" s="31"/>
      <c r="F16" s="31">
        <f t="shared" ref="F16:F20" si="3">E16*D16</f>
        <v>0</v>
      </c>
      <c r="G16" s="31"/>
    </row>
    <row r="17" spans="1:7" x14ac:dyDescent="0.25">
      <c r="A17" s="24"/>
      <c r="B17" s="25" t="s">
        <v>25</v>
      </c>
      <c r="C17" s="26" t="s">
        <v>26</v>
      </c>
      <c r="D17" s="58"/>
      <c r="E17" s="31"/>
      <c r="F17" s="31">
        <f t="shared" si="3"/>
        <v>0</v>
      </c>
      <c r="G17" s="31"/>
    </row>
    <row r="18" spans="1:7" ht="17.25" x14ac:dyDescent="0.25">
      <c r="A18" s="24"/>
      <c r="B18" s="34" t="s">
        <v>27</v>
      </c>
      <c r="C18" s="26" t="s">
        <v>28</v>
      </c>
      <c r="D18" s="59"/>
      <c r="E18" s="31"/>
      <c r="F18" s="31">
        <f t="shared" si="3"/>
        <v>0</v>
      </c>
      <c r="G18" s="31"/>
    </row>
    <row r="19" spans="1:7" x14ac:dyDescent="0.25">
      <c r="A19" s="24"/>
      <c r="B19" s="36" t="s">
        <v>29</v>
      </c>
      <c r="C19" s="26" t="s">
        <v>26</v>
      </c>
      <c r="D19" s="59"/>
      <c r="E19" s="31"/>
      <c r="F19" s="31">
        <f t="shared" si="3"/>
        <v>0</v>
      </c>
      <c r="G19" s="31"/>
    </row>
    <row r="20" spans="1:7" x14ac:dyDescent="0.25">
      <c r="A20" s="24"/>
      <c r="B20" s="34" t="s">
        <v>30</v>
      </c>
      <c r="C20" s="20" t="s">
        <v>31</v>
      </c>
      <c r="D20" s="60"/>
      <c r="E20" s="31"/>
      <c r="F20" s="31">
        <f t="shared" si="3"/>
        <v>0</v>
      </c>
      <c r="G20" s="31"/>
    </row>
    <row r="21" spans="1:7" x14ac:dyDescent="0.25">
      <c r="A21" s="9"/>
      <c r="B21" s="66" t="s">
        <v>32</v>
      </c>
      <c r="C21" s="67"/>
      <c r="D21" s="68"/>
      <c r="E21" s="10"/>
      <c r="F21" s="10"/>
      <c r="G21" s="10"/>
    </row>
    <row r="22" spans="1:7" s="17" customFormat="1" ht="30" x14ac:dyDescent="0.25">
      <c r="A22" s="11">
        <v>5</v>
      </c>
      <c r="B22" s="38" t="s">
        <v>33</v>
      </c>
      <c r="C22" s="13" t="s">
        <v>16</v>
      </c>
      <c r="D22" s="4">
        <v>220</v>
      </c>
      <c r="E22" s="16">
        <f>F22/D22</f>
        <v>0</v>
      </c>
      <c r="F22" s="15">
        <f>SUM(F23:F38)</f>
        <v>0</v>
      </c>
      <c r="G22" s="15"/>
    </row>
    <row r="23" spans="1:7" x14ac:dyDescent="0.25">
      <c r="A23" s="24"/>
      <c r="B23" s="25" t="s">
        <v>20</v>
      </c>
      <c r="C23" s="26" t="s">
        <v>21</v>
      </c>
      <c r="D23" s="60"/>
      <c r="E23" s="31"/>
      <c r="F23" s="31">
        <f t="shared" ref="F23:F38" si="4">E23*D23</f>
        <v>0</v>
      </c>
      <c r="G23" s="28"/>
    </row>
    <row r="24" spans="1:7" x14ac:dyDescent="0.25">
      <c r="A24" s="24"/>
      <c r="B24" s="25" t="s">
        <v>25</v>
      </c>
      <c r="C24" s="26" t="s">
        <v>26</v>
      </c>
      <c r="D24" s="60"/>
      <c r="E24" s="31"/>
      <c r="F24" s="31">
        <f t="shared" si="4"/>
        <v>0</v>
      </c>
      <c r="G24" s="28"/>
    </row>
    <row r="25" spans="1:7" ht="17.25" x14ac:dyDescent="0.25">
      <c r="A25" s="24"/>
      <c r="B25" s="19" t="s">
        <v>34</v>
      </c>
      <c r="C25" s="26" t="s">
        <v>28</v>
      </c>
      <c r="D25" s="60"/>
      <c r="E25" s="31"/>
      <c r="F25" s="31">
        <f t="shared" si="4"/>
        <v>0</v>
      </c>
      <c r="G25" s="28"/>
    </row>
    <row r="26" spans="1:7" ht="17.25" x14ac:dyDescent="0.25">
      <c r="A26" s="24"/>
      <c r="B26" s="19" t="s">
        <v>35</v>
      </c>
      <c r="C26" s="26" t="s">
        <v>28</v>
      </c>
      <c r="D26" s="60"/>
      <c r="E26" s="31"/>
      <c r="F26" s="31">
        <f t="shared" si="4"/>
        <v>0</v>
      </c>
      <c r="G26" s="28"/>
    </row>
    <row r="27" spans="1:7" x14ac:dyDescent="0.25">
      <c r="A27" s="24"/>
      <c r="B27" s="41" t="s">
        <v>36</v>
      </c>
      <c r="C27" s="26" t="s">
        <v>37</v>
      </c>
      <c r="D27" s="60">
        <v>1.32</v>
      </c>
      <c r="E27" s="31"/>
      <c r="F27" s="31">
        <f t="shared" si="4"/>
        <v>0</v>
      </c>
      <c r="G27" s="28"/>
    </row>
    <row r="28" spans="1:7" x14ac:dyDescent="0.25">
      <c r="A28" s="24"/>
      <c r="B28" s="41" t="s">
        <v>38</v>
      </c>
      <c r="C28" s="26" t="s">
        <v>37</v>
      </c>
      <c r="D28" s="60">
        <v>0.23</v>
      </c>
      <c r="E28" s="31"/>
      <c r="F28" s="31">
        <f t="shared" si="4"/>
        <v>0</v>
      </c>
      <c r="G28" s="28"/>
    </row>
    <row r="29" spans="1:7" x14ac:dyDescent="0.25">
      <c r="A29" s="24"/>
      <c r="B29" s="41" t="s">
        <v>39</v>
      </c>
      <c r="C29" s="26" t="s">
        <v>37</v>
      </c>
      <c r="D29" s="60">
        <v>0.76</v>
      </c>
      <c r="E29" s="31"/>
      <c r="F29" s="31">
        <f t="shared" si="4"/>
        <v>0</v>
      </c>
      <c r="G29" s="28"/>
    </row>
    <row r="30" spans="1:7" x14ac:dyDescent="0.25">
      <c r="A30" s="24"/>
      <c r="B30" s="41" t="s">
        <v>40</v>
      </c>
      <c r="C30" s="26" t="s">
        <v>37</v>
      </c>
      <c r="D30" s="60">
        <v>2.92</v>
      </c>
      <c r="E30" s="31"/>
      <c r="F30" s="31">
        <f t="shared" si="4"/>
        <v>0</v>
      </c>
      <c r="G30" s="28"/>
    </row>
    <row r="31" spans="1:7" x14ac:dyDescent="0.25">
      <c r="A31" s="24"/>
      <c r="B31" s="41" t="s">
        <v>41</v>
      </c>
      <c r="C31" s="26" t="s">
        <v>37</v>
      </c>
      <c r="D31" s="60">
        <v>2.78</v>
      </c>
      <c r="E31" s="31"/>
      <c r="F31" s="31">
        <f t="shared" si="4"/>
        <v>0</v>
      </c>
      <c r="G31" s="28"/>
    </row>
    <row r="32" spans="1:7" x14ac:dyDescent="0.25">
      <c r="A32" s="24"/>
      <c r="B32" s="41" t="s">
        <v>42</v>
      </c>
      <c r="C32" s="26" t="s">
        <v>37</v>
      </c>
      <c r="D32" s="60">
        <v>1.07</v>
      </c>
      <c r="E32" s="31"/>
      <c r="F32" s="31">
        <f t="shared" si="4"/>
        <v>0</v>
      </c>
      <c r="G32" s="28"/>
    </row>
    <row r="33" spans="1:7" x14ac:dyDescent="0.25">
      <c r="A33" s="24"/>
      <c r="B33" s="41" t="s">
        <v>43</v>
      </c>
      <c r="C33" s="26" t="s">
        <v>37</v>
      </c>
      <c r="D33" s="60">
        <v>1.68</v>
      </c>
      <c r="E33" s="31"/>
      <c r="F33" s="31">
        <f t="shared" si="4"/>
        <v>0</v>
      </c>
      <c r="G33" s="28"/>
    </row>
    <row r="34" spans="1:7" x14ac:dyDescent="0.25">
      <c r="A34" s="24"/>
      <c r="B34" s="41" t="s">
        <v>44</v>
      </c>
      <c r="C34" s="26" t="s">
        <v>37</v>
      </c>
      <c r="D34" s="60">
        <v>0.67</v>
      </c>
      <c r="E34" s="31"/>
      <c r="F34" s="31">
        <f t="shared" si="4"/>
        <v>0</v>
      </c>
      <c r="G34" s="28"/>
    </row>
    <row r="35" spans="1:7" x14ac:dyDescent="0.25">
      <c r="A35" s="24"/>
      <c r="B35" s="41" t="s">
        <v>45</v>
      </c>
      <c r="C35" s="26" t="s">
        <v>37</v>
      </c>
      <c r="D35" s="60">
        <v>0.1</v>
      </c>
      <c r="E35" s="31"/>
      <c r="F35" s="31">
        <f t="shared" si="4"/>
        <v>0</v>
      </c>
      <c r="G35" s="28"/>
    </row>
    <row r="36" spans="1:7" ht="17.25" x14ac:dyDescent="0.25">
      <c r="A36" s="24"/>
      <c r="B36" s="19" t="s">
        <v>46</v>
      </c>
      <c r="C36" s="26" t="s">
        <v>47</v>
      </c>
      <c r="D36" s="60"/>
      <c r="E36" s="31"/>
      <c r="F36" s="31">
        <f t="shared" si="4"/>
        <v>0</v>
      </c>
      <c r="G36" s="28"/>
    </row>
    <row r="37" spans="1:7" ht="17.25" x14ac:dyDescent="0.25">
      <c r="A37" s="24"/>
      <c r="B37" s="19" t="s">
        <v>48</v>
      </c>
      <c r="C37" s="26" t="s">
        <v>28</v>
      </c>
      <c r="D37" s="60"/>
      <c r="E37" s="31"/>
      <c r="F37" s="31">
        <f t="shared" si="4"/>
        <v>0</v>
      </c>
      <c r="G37" s="28"/>
    </row>
    <row r="38" spans="1:7" x14ac:dyDescent="0.25">
      <c r="A38" s="24"/>
      <c r="B38" s="42" t="s">
        <v>29</v>
      </c>
      <c r="C38" s="26" t="s">
        <v>26</v>
      </c>
      <c r="D38" s="60"/>
      <c r="E38" s="31"/>
      <c r="F38" s="31">
        <f t="shared" si="4"/>
        <v>0</v>
      </c>
      <c r="G38" s="28"/>
    </row>
    <row r="39" spans="1:7" s="17" customFormat="1" ht="30" x14ac:dyDescent="0.25">
      <c r="A39" s="11">
        <v>6</v>
      </c>
      <c r="B39" s="38" t="s">
        <v>49</v>
      </c>
      <c r="C39" s="13" t="s">
        <v>16</v>
      </c>
      <c r="D39" s="4">
        <f>(23.5+66+1+17.6+0.375*4+12+6+27+3+23.5+49)*0.6*0.3</f>
        <v>41.417999999999999</v>
      </c>
      <c r="E39" s="16">
        <f>F39/D39</f>
        <v>0</v>
      </c>
      <c r="F39" s="15">
        <f>SUM(F40:F49)</f>
        <v>0</v>
      </c>
      <c r="G39" s="15"/>
    </row>
    <row r="40" spans="1:7" x14ac:dyDescent="0.25">
      <c r="A40" s="24"/>
      <c r="B40" s="25" t="s">
        <v>20</v>
      </c>
      <c r="C40" s="26" t="s">
        <v>21</v>
      </c>
      <c r="D40" s="61"/>
      <c r="E40" s="62"/>
      <c r="F40" s="62">
        <f t="shared" ref="F40:F41" si="5">E40*D40</f>
        <v>0</v>
      </c>
      <c r="G40" s="28"/>
    </row>
    <row r="41" spans="1:7" x14ac:dyDescent="0.25">
      <c r="A41" s="24"/>
      <c r="B41" s="25" t="s">
        <v>25</v>
      </c>
      <c r="C41" s="26" t="s">
        <v>26</v>
      </c>
      <c r="D41" s="61"/>
      <c r="E41" s="62"/>
      <c r="F41" s="62">
        <f t="shared" si="5"/>
        <v>0</v>
      </c>
      <c r="G41" s="28"/>
    </row>
    <row r="42" spans="1:7" ht="17.25" x14ac:dyDescent="0.25">
      <c r="A42" s="24"/>
      <c r="B42" s="19" t="s">
        <v>34</v>
      </c>
      <c r="C42" s="26" t="s">
        <v>28</v>
      </c>
      <c r="D42" s="61"/>
      <c r="E42" s="62"/>
      <c r="F42" s="62">
        <f>E42*D42</f>
        <v>0</v>
      </c>
      <c r="G42" s="28"/>
    </row>
    <row r="43" spans="1:7" ht="17.25" x14ac:dyDescent="0.25">
      <c r="A43" s="24"/>
      <c r="B43" s="19" t="s">
        <v>35</v>
      </c>
      <c r="C43" s="26" t="s">
        <v>28</v>
      </c>
      <c r="D43" s="61">
        <f>9.2</f>
        <v>9.1999999999999993</v>
      </c>
      <c r="E43" s="62"/>
      <c r="F43" s="62">
        <f t="shared" ref="F43:F46" si="6">E43*D43</f>
        <v>0</v>
      </c>
      <c r="G43" s="28"/>
    </row>
    <row r="44" spans="1:7" x14ac:dyDescent="0.25">
      <c r="A44" s="24"/>
      <c r="B44" s="41" t="s">
        <v>40</v>
      </c>
      <c r="C44" s="26" t="s">
        <v>37</v>
      </c>
      <c r="D44" s="61">
        <v>1</v>
      </c>
      <c r="E44" s="62"/>
      <c r="F44" s="62">
        <f t="shared" si="6"/>
        <v>0</v>
      </c>
      <c r="G44" s="28"/>
    </row>
    <row r="45" spans="1:7" x14ac:dyDescent="0.25">
      <c r="A45" s="24"/>
      <c r="B45" s="41" t="s">
        <v>41</v>
      </c>
      <c r="C45" s="26" t="s">
        <v>37</v>
      </c>
      <c r="D45" s="61">
        <v>0.62</v>
      </c>
      <c r="E45" s="62"/>
      <c r="F45" s="62">
        <f t="shared" si="6"/>
        <v>0</v>
      </c>
      <c r="G45" s="28"/>
    </row>
    <row r="46" spans="1:7" x14ac:dyDescent="0.25">
      <c r="A46" s="24"/>
      <c r="B46" s="41" t="s">
        <v>50</v>
      </c>
      <c r="C46" s="26" t="s">
        <v>37</v>
      </c>
      <c r="D46" s="61">
        <v>0.62</v>
      </c>
      <c r="E46" s="62"/>
      <c r="F46" s="62">
        <f t="shared" si="6"/>
        <v>0</v>
      </c>
      <c r="G46" s="28"/>
    </row>
    <row r="47" spans="1:7" ht="17.25" x14ac:dyDescent="0.25">
      <c r="A47" s="24"/>
      <c r="B47" s="19" t="s">
        <v>46</v>
      </c>
      <c r="C47" s="26" t="s">
        <v>47</v>
      </c>
      <c r="D47" s="61"/>
      <c r="E47" s="62"/>
      <c r="F47" s="62">
        <f>E47*D47</f>
        <v>0</v>
      </c>
      <c r="G47" s="28"/>
    </row>
    <row r="48" spans="1:7" ht="17.25" x14ac:dyDescent="0.25">
      <c r="A48" s="24"/>
      <c r="B48" s="19" t="s">
        <v>48</v>
      </c>
      <c r="C48" s="26" t="s">
        <v>28</v>
      </c>
      <c r="D48" s="61"/>
      <c r="E48" s="62"/>
      <c r="F48" s="62">
        <f>E48*D48</f>
        <v>0</v>
      </c>
      <c r="G48" s="28"/>
    </row>
    <row r="49" spans="1:7" x14ac:dyDescent="0.25">
      <c r="A49" s="24"/>
      <c r="B49" s="42" t="s">
        <v>29</v>
      </c>
      <c r="C49" s="26" t="s">
        <v>26</v>
      </c>
      <c r="D49" s="61"/>
      <c r="E49" s="62"/>
      <c r="F49" s="62">
        <f>E49*D49</f>
        <v>0</v>
      </c>
      <c r="G49" s="28"/>
    </row>
    <row r="50" spans="1:7" ht="48.75" customHeight="1" x14ac:dyDescent="0.25">
      <c r="A50" s="13">
        <v>7</v>
      </c>
      <c r="B50" s="43" t="s">
        <v>51</v>
      </c>
      <c r="C50" s="13" t="s">
        <v>28</v>
      </c>
      <c r="D50" s="4">
        <v>1787.5</v>
      </c>
      <c r="E50" s="16">
        <f>F50/D50</f>
        <v>0</v>
      </c>
      <c r="F50" s="15">
        <f>SUM(F51:F56)</f>
        <v>0</v>
      </c>
      <c r="G50" s="15"/>
    </row>
    <row r="51" spans="1:7" x14ac:dyDescent="0.25">
      <c r="A51" s="24"/>
      <c r="B51" s="25" t="s">
        <v>20</v>
      </c>
      <c r="C51" s="26" t="s">
        <v>21</v>
      </c>
      <c r="D51" s="63"/>
      <c r="E51" s="31"/>
      <c r="F51" s="31">
        <f t="shared" ref="F51:F56" si="7">E51*D51</f>
        <v>0</v>
      </c>
      <c r="G51" s="28"/>
    </row>
    <row r="52" spans="1:7" x14ac:dyDescent="0.25">
      <c r="A52" s="24"/>
      <c r="B52" s="19" t="s">
        <v>52</v>
      </c>
      <c r="C52" s="20" t="s">
        <v>18</v>
      </c>
      <c r="D52" s="63"/>
      <c r="E52" s="31"/>
      <c r="F52" s="31">
        <f t="shared" si="7"/>
        <v>0</v>
      </c>
      <c r="G52" s="28"/>
    </row>
    <row r="53" spans="1:7" x14ac:dyDescent="0.25">
      <c r="A53" s="24"/>
      <c r="B53" s="19" t="s">
        <v>53</v>
      </c>
      <c r="C53" s="20" t="s">
        <v>18</v>
      </c>
      <c r="D53" s="63"/>
      <c r="E53" s="31"/>
      <c r="F53" s="31">
        <f t="shared" si="7"/>
        <v>0</v>
      </c>
      <c r="G53" s="28"/>
    </row>
    <row r="54" spans="1:7" ht="17.25" x14ac:dyDescent="0.25">
      <c r="A54" s="24"/>
      <c r="B54" s="19" t="s">
        <v>54</v>
      </c>
      <c r="C54" s="26" t="s">
        <v>28</v>
      </c>
      <c r="D54" s="63"/>
      <c r="E54" s="31"/>
      <c r="F54" s="31">
        <f t="shared" si="7"/>
        <v>0</v>
      </c>
      <c r="G54" s="28"/>
    </row>
    <row r="55" spans="1:7" ht="16.5" customHeight="1" x14ac:dyDescent="0.25">
      <c r="A55" s="24"/>
      <c r="B55" s="19" t="s">
        <v>55</v>
      </c>
      <c r="C55" s="26" t="s">
        <v>28</v>
      </c>
      <c r="D55" s="63"/>
      <c r="E55" s="31"/>
      <c r="F55" s="31">
        <f t="shared" si="7"/>
        <v>0</v>
      </c>
      <c r="G55" s="28"/>
    </row>
    <row r="56" spans="1:7" ht="30" x14ac:dyDescent="0.25">
      <c r="A56" s="24"/>
      <c r="B56" s="64" t="s">
        <v>68</v>
      </c>
      <c r="C56" s="20" t="s">
        <v>31</v>
      </c>
      <c r="D56" s="21"/>
      <c r="E56" s="31"/>
      <c r="F56" s="31">
        <f t="shared" si="7"/>
        <v>0</v>
      </c>
      <c r="G56" s="28"/>
    </row>
    <row r="57" spans="1:7" ht="42" customHeight="1" x14ac:dyDescent="0.25">
      <c r="A57" s="13">
        <v>8</v>
      </c>
      <c r="B57" s="43" t="s">
        <v>56</v>
      </c>
      <c r="C57" s="13" t="s">
        <v>47</v>
      </c>
      <c r="D57" s="4">
        <v>2820</v>
      </c>
      <c r="E57" s="16">
        <f>F57/D57</f>
        <v>0</v>
      </c>
      <c r="F57" s="15">
        <f>SUM(F58:F62)</f>
        <v>0</v>
      </c>
      <c r="G57" s="15"/>
    </row>
    <row r="58" spans="1:7" x14ac:dyDescent="0.25">
      <c r="A58" s="24"/>
      <c r="B58" s="25" t="s">
        <v>20</v>
      </c>
      <c r="C58" s="26" t="s">
        <v>21</v>
      </c>
      <c r="D58" s="63"/>
      <c r="E58" s="31"/>
      <c r="F58" s="31">
        <f t="shared" ref="F58:F62" si="8">E58*D58</f>
        <v>0</v>
      </c>
      <c r="G58" s="28"/>
    </row>
    <row r="59" spans="1:7" x14ac:dyDescent="0.25">
      <c r="A59" s="24"/>
      <c r="B59" s="25" t="s">
        <v>25</v>
      </c>
      <c r="C59" s="26" t="s">
        <v>26</v>
      </c>
      <c r="D59" s="63"/>
      <c r="E59" s="31"/>
      <c r="F59" s="31">
        <f t="shared" si="8"/>
        <v>0</v>
      </c>
      <c r="G59" s="28"/>
    </row>
    <row r="60" spans="1:7" ht="17.25" x14ac:dyDescent="0.25">
      <c r="A60" s="24"/>
      <c r="B60" s="19" t="s">
        <v>57</v>
      </c>
      <c r="C60" s="26" t="s">
        <v>28</v>
      </c>
      <c r="D60" s="63"/>
      <c r="E60" s="31"/>
      <c r="F60" s="31">
        <f t="shared" si="8"/>
        <v>0</v>
      </c>
      <c r="G60" s="28"/>
    </row>
    <row r="61" spans="1:7" x14ac:dyDescent="0.25">
      <c r="A61" s="24"/>
      <c r="B61" s="19" t="s">
        <v>58</v>
      </c>
      <c r="C61" s="26" t="s">
        <v>37</v>
      </c>
      <c r="D61" s="63"/>
      <c r="E61" s="31"/>
      <c r="F61" s="31">
        <f t="shared" si="8"/>
        <v>0</v>
      </c>
      <c r="G61" s="28"/>
    </row>
    <row r="62" spans="1:7" x14ac:dyDescent="0.25">
      <c r="A62" s="24"/>
      <c r="B62" s="25" t="s">
        <v>29</v>
      </c>
      <c r="C62" s="26" t="s">
        <v>26</v>
      </c>
      <c r="D62" s="63"/>
      <c r="E62" s="65"/>
      <c r="F62" s="65">
        <f t="shared" si="8"/>
        <v>0</v>
      </c>
      <c r="G62" s="45"/>
    </row>
    <row r="63" spans="1:7" x14ac:dyDescent="0.25">
      <c r="A63" s="46"/>
      <c r="B63" s="47" t="s">
        <v>10</v>
      </c>
      <c r="C63" s="48"/>
      <c r="D63" s="49"/>
      <c r="E63" s="50"/>
      <c r="F63" s="51">
        <f>F57+F50+F39+F22+F15+F13+F10+F8</f>
        <v>0</v>
      </c>
      <c r="G63" s="51"/>
    </row>
    <row r="64" spans="1:7" x14ac:dyDescent="0.25">
      <c r="A64" s="53"/>
      <c r="B64" s="6" t="s">
        <v>60</v>
      </c>
      <c r="C64" s="57"/>
      <c r="D64" s="54"/>
      <c r="E64" s="54"/>
      <c r="F64" s="55"/>
      <c r="G64" s="56"/>
    </row>
    <row r="65" spans="1:7" x14ac:dyDescent="0.25">
      <c r="A65" s="46"/>
      <c r="B65" s="47" t="s">
        <v>10</v>
      </c>
      <c r="C65" s="47"/>
      <c r="D65" s="50"/>
      <c r="E65" s="50"/>
      <c r="F65" s="52"/>
      <c r="G65" s="51"/>
    </row>
    <row r="66" spans="1:7" x14ac:dyDescent="0.25">
      <c r="A66" s="53"/>
      <c r="B66" s="6" t="s">
        <v>61</v>
      </c>
      <c r="C66" s="57"/>
      <c r="D66" s="54"/>
      <c r="E66" s="54"/>
      <c r="F66" s="55"/>
      <c r="G66" s="56"/>
    </row>
    <row r="67" spans="1:7" x14ac:dyDescent="0.25">
      <c r="A67" s="46"/>
      <c r="B67" s="47" t="s">
        <v>10</v>
      </c>
      <c r="C67" s="47"/>
      <c r="D67" s="50"/>
      <c r="E67" s="50"/>
      <c r="F67" s="52"/>
      <c r="G67" s="51"/>
    </row>
    <row r="68" spans="1:7" x14ac:dyDescent="0.25">
      <c r="A68" s="53"/>
      <c r="B68" s="6" t="s">
        <v>62</v>
      </c>
      <c r="C68" s="57"/>
      <c r="D68" s="54"/>
      <c r="E68" s="54"/>
      <c r="F68" s="55"/>
      <c r="G68" s="56"/>
    </row>
    <row r="69" spans="1:7" x14ac:dyDescent="0.25">
      <c r="A69" s="46"/>
      <c r="B69" s="47" t="s">
        <v>10</v>
      </c>
      <c r="C69" s="47"/>
      <c r="D69" s="50"/>
      <c r="E69" s="50"/>
      <c r="F69" s="52"/>
      <c r="G69" s="51"/>
    </row>
    <row r="70" spans="1:7" x14ac:dyDescent="0.25">
      <c r="A70" s="53"/>
      <c r="B70" s="6" t="s">
        <v>63</v>
      </c>
      <c r="C70" s="57">
        <v>0.18</v>
      </c>
      <c r="D70" s="54"/>
      <c r="E70" s="54"/>
      <c r="F70" s="55"/>
      <c r="G70" s="56"/>
    </row>
    <row r="71" spans="1:7" x14ac:dyDescent="0.25">
      <c r="A71" s="46"/>
      <c r="B71" s="47" t="s">
        <v>10</v>
      </c>
      <c r="C71" s="47"/>
      <c r="D71" s="50"/>
      <c r="E71" s="50"/>
      <c r="F71" s="52"/>
      <c r="G71" s="51"/>
    </row>
  </sheetData>
  <mergeCells count="10">
    <mergeCell ref="B7:D7"/>
    <mergeCell ref="B21:D21"/>
    <mergeCell ref="A1:G1"/>
    <mergeCell ref="A2:G2"/>
    <mergeCell ref="A3:C3"/>
    <mergeCell ref="A4:A5"/>
    <mergeCell ref="B4:B5"/>
    <mergeCell ref="C4:D4"/>
    <mergeCell ref="E4:F4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6" workbookViewId="0">
      <selection activeCell="C72" sqref="C66:C72"/>
    </sheetView>
  </sheetViews>
  <sheetFormatPr defaultRowHeight="15" x14ac:dyDescent="0.25"/>
  <cols>
    <col min="1" max="1" width="6.140625" customWidth="1"/>
    <col min="2" max="2" width="55.7109375" customWidth="1"/>
    <col min="5" max="5" width="10.42578125" customWidth="1"/>
    <col min="6" max="6" width="9.140625" customWidth="1"/>
    <col min="7" max="7" width="10.140625" customWidth="1"/>
    <col min="9" max="9" width="8.85546875" customWidth="1"/>
    <col min="11" max="11" width="9.85546875" customWidth="1"/>
    <col min="12" max="12" width="12.5703125" customWidth="1"/>
    <col min="13" max="13" width="7.140625" customWidth="1"/>
    <col min="239" max="239" width="6.140625" customWidth="1"/>
    <col min="240" max="240" width="55.7109375" customWidth="1"/>
    <col min="243" max="243" width="10.42578125" customWidth="1"/>
    <col min="244" max="244" width="9.140625" customWidth="1"/>
    <col min="245" max="245" width="10.140625" customWidth="1"/>
    <col min="247" max="247" width="8.85546875" customWidth="1"/>
    <col min="249" max="250" width="9.85546875" customWidth="1"/>
    <col min="251" max="251" width="7.140625" customWidth="1"/>
    <col min="495" max="495" width="6.140625" customWidth="1"/>
    <col min="496" max="496" width="55.7109375" customWidth="1"/>
    <col min="499" max="499" width="10.42578125" customWidth="1"/>
    <col min="500" max="500" width="9.140625" customWidth="1"/>
    <col min="501" max="501" width="10.140625" customWidth="1"/>
    <col min="503" max="503" width="8.85546875" customWidth="1"/>
    <col min="505" max="506" width="9.85546875" customWidth="1"/>
    <col min="507" max="507" width="7.140625" customWidth="1"/>
    <col min="751" max="751" width="6.140625" customWidth="1"/>
    <col min="752" max="752" width="55.7109375" customWidth="1"/>
    <col min="755" max="755" width="10.42578125" customWidth="1"/>
    <col min="756" max="756" width="9.140625" customWidth="1"/>
    <col min="757" max="757" width="10.140625" customWidth="1"/>
    <col min="759" max="759" width="8.85546875" customWidth="1"/>
    <col min="761" max="762" width="9.85546875" customWidth="1"/>
    <col min="763" max="763" width="7.140625" customWidth="1"/>
    <col min="1007" max="1007" width="6.140625" customWidth="1"/>
    <col min="1008" max="1008" width="55.7109375" customWidth="1"/>
    <col min="1011" max="1011" width="10.42578125" customWidth="1"/>
    <col min="1012" max="1012" width="9.140625" customWidth="1"/>
    <col min="1013" max="1013" width="10.140625" customWidth="1"/>
    <col min="1015" max="1015" width="8.85546875" customWidth="1"/>
    <col min="1017" max="1018" width="9.85546875" customWidth="1"/>
    <col min="1019" max="1019" width="7.140625" customWidth="1"/>
    <col min="1263" max="1263" width="6.140625" customWidth="1"/>
    <col min="1264" max="1264" width="55.7109375" customWidth="1"/>
    <col min="1267" max="1267" width="10.42578125" customWidth="1"/>
    <col min="1268" max="1268" width="9.140625" customWidth="1"/>
    <col min="1269" max="1269" width="10.140625" customWidth="1"/>
    <col min="1271" max="1271" width="8.85546875" customWidth="1"/>
    <col min="1273" max="1274" width="9.85546875" customWidth="1"/>
    <col min="1275" max="1275" width="7.140625" customWidth="1"/>
    <col min="1519" max="1519" width="6.140625" customWidth="1"/>
    <col min="1520" max="1520" width="55.7109375" customWidth="1"/>
    <col min="1523" max="1523" width="10.42578125" customWidth="1"/>
    <col min="1524" max="1524" width="9.140625" customWidth="1"/>
    <col min="1525" max="1525" width="10.140625" customWidth="1"/>
    <col min="1527" max="1527" width="8.85546875" customWidth="1"/>
    <col min="1529" max="1530" width="9.85546875" customWidth="1"/>
    <col min="1531" max="1531" width="7.140625" customWidth="1"/>
    <col min="1775" max="1775" width="6.140625" customWidth="1"/>
    <col min="1776" max="1776" width="55.7109375" customWidth="1"/>
    <col min="1779" max="1779" width="10.42578125" customWidth="1"/>
    <col min="1780" max="1780" width="9.140625" customWidth="1"/>
    <col min="1781" max="1781" width="10.140625" customWidth="1"/>
    <col min="1783" max="1783" width="8.85546875" customWidth="1"/>
    <col min="1785" max="1786" width="9.85546875" customWidth="1"/>
    <col min="1787" max="1787" width="7.140625" customWidth="1"/>
    <col min="2031" max="2031" width="6.140625" customWidth="1"/>
    <col min="2032" max="2032" width="55.7109375" customWidth="1"/>
    <col min="2035" max="2035" width="10.42578125" customWidth="1"/>
    <col min="2036" max="2036" width="9.140625" customWidth="1"/>
    <col min="2037" max="2037" width="10.140625" customWidth="1"/>
    <col min="2039" max="2039" width="8.85546875" customWidth="1"/>
    <col min="2041" max="2042" width="9.85546875" customWidth="1"/>
    <col min="2043" max="2043" width="7.140625" customWidth="1"/>
    <col min="2287" max="2287" width="6.140625" customWidth="1"/>
    <col min="2288" max="2288" width="55.7109375" customWidth="1"/>
    <col min="2291" max="2291" width="10.42578125" customWidth="1"/>
    <col min="2292" max="2292" width="9.140625" customWidth="1"/>
    <col min="2293" max="2293" width="10.140625" customWidth="1"/>
    <col min="2295" max="2295" width="8.85546875" customWidth="1"/>
    <col min="2297" max="2298" width="9.85546875" customWidth="1"/>
    <col min="2299" max="2299" width="7.140625" customWidth="1"/>
    <col min="2543" max="2543" width="6.140625" customWidth="1"/>
    <col min="2544" max="2544" width="55.7109375" customWidth="1"/>
    <col min="2547" max="2547" width="10.42578125" customWidth="1"/>
    <col min="2548" max="2548" width="9.140625" customWidth="1"/>
    <col min="2549" max="2549" width="10.140625" customWidth="1"/>
    <col min="2551" max="2551" width="8.85546875" customWidth="1"/>
    <col min="2553" max="2554" width="9.85546875" customWidth="1"/>
    <col min="2555" max="2555" width="7.140625" customWidth="1"/>
    <col min="2799" max="2799" width="6.140625" customWidth="1"/>
    <col min="2800" max="2800" width="55.7109375" customWidth="1"/>
    <col min="2803" max="2803" width="10.42578125" customWidth="1"/>
    <col min="2804" max="2804" width="9.140625" customWidth="1"/>
    <col min="2805" max="2805" width="10.140625" customWidth="1"/>
    <col min="2807" max="2807" width="8.85546875" customWidth="1"/>
    <col min="2809" max="2810" width="9.85546875" customWidth="1"/>
    <col min="2811" max="2811" width="7.140625" customWidth="1"/>
    <col min="3055" max="3055" width="6.140625" customWidth="1"/>
    <col min="3056" max="3056" width="55.7109375" customWidth="1"/>
    <col min="3059" max="3059" width="10.42578125" customWidth="1"/>
    <col min="3060" max="3060" width="9.140625" customWidth="1"/>
    <col min="3061" max="3061" width="10.140625" customWidth="1"/>
    <col min="3063" max="3063" width="8.85546875" customWidth="1"/>
    <col min="3065" max="3066" width="9.85546875" customWidth="1"/>
    <col min="3067" max="3067" width="7.140625" customWidth="1"/>
    <col min="3311" max="3311" width="6.140625" customWidth="1"/>
    <col min="3312" max="3312" width="55.7109375" customWidth="1"/>
    <col min="3315" max="3315" width="10.42578125" customWidth="1"/>
    <col min="3316" max="3316" width="9.140625" customWidth="1"/>
    <col min="3317" max="3317" width="10.140625" customWidth="1"/>
    <col min="3319" max="3319" width="8.85546875" customWidth="1"/>
    <col min="3321" max="3322" width="9.85546875" customWidth="1"/>
    <col min="3323" max="3323" width="7.140625" customWidth="1"/>
    <col min="3567" max="3567" width="6.140625" customWidth="1"/>
    <col min="3568" max="3568" width="55.7109375" customWidth="1"/>
    <col min="3571" max="3571" width="10.42578125" customWidth="1"/>
    <col min="3572" max="3572" width="9.140625" customWidth="1"/>
    <col min="3573" max="3573" width="10.140625" customWidth="1"/>
    <col min="3575" max="3575" width="8.85546875" customWidth="1"/>
    <col min="3577" max="3578" width="9.85546875" customWidth="1"/>
    <col min="3579" max="3579" width="7.140625" customWidth="1"/>
    <col min="3823" max="3823" width="6.140625" customWidth="1"/>
    <col min="3824" max="3824" width="55.7109375" customWidth="1"/>
    <col min="3827" max="3827" width="10.42578125" customWidth="1"/>
    <col min="3828" max="3828" width="9.140625" customWidth="1"/>
    <col min="3829" max="3829" width="10.140625" customWidth="1"/>
    <col min="3831" max="3831" width="8.85546875" customWidth="1"/>
    <col min="3833" max="3834" width="9.85546875" customWidth="1"/>
    <col min="3835" max="3835" width="7.140625" customWidth="1"/>
    <col min="4079" max="4079" width="6.140625" customWidth="1"/>
    <col min="4080" max="4080" width="55.7109375" customWidth="1"/>
    <col min="4083" max="4083" width="10.42578125" customWidth="1"/>
    <col min="4084" max="4084" width="9.140625" customWidth="1"/>
    <col min="4085" max="4085" width="10.140625" customWidth="1"/>
    <col min="4087" max="4087" width="8.85546875" customWidth="1"/>
    <col min="4089" max="4090" width="9.85546875" customWidth="1"/>
    <col min="4091" max="4091" width="7.140625" customWidth="1"/>
    <col min="4335" max="4335" width="6.140625" customWidth="1"/>
    <col min="4336" max="4336" width="55.7109375" customWidth="1"/>
    <col min="4339" max="4339" width="10.42578125" customWidth="1"/>
    <col min="4340" max="4340" width="9.140625" customWidth="1"/>
    <col min="4341" max="4341" width="10.140625" customWidth="1"/>
    <col min="4343" max="4343" width="8.85546875" customWidth="1"/>
    <col min="4345" max="4346" width="9.85546875" customWidth="1"/>
    <col min="4347" max="4347" width="7.140625" customWidth="1"/>
    <col min="4591" max="4591" width="6.140625" customWidth="1"/>
    <col min="4592" max="4592" width="55.7109375" customWidth="1"/>
    <col min="4595" max="4595" width="10.42578125" customWidth="1"/>
    <col min="4596" max="4596" width="9.140625" customWidth="1"/>
    <col min="4597" max="4597" width="10.140625" customWidth="1"/>
    <col min="4599" max="4599" width="8.85546875" customWidth="1"/>
    <col min="4601" max="4602" width="9.85546875" customWidth="1"/>
    <col min="4603" max="4603" width="7.140625" customWidth="1"/>
    <col min="4847" max="4847" width="6.140625" customWidth="1"/>
    <col min="4848" max="4848" width="55.7109375" customWidth="1"/>
    <col min="4851" max="4851" width="10.42578125" customWidth="1"/>
    <col min="4852" max="4852" width="9.140625" customWidth="1"/>
    <col min="4853" max="4853" width="10.140625" customWidth="1"/>
    <col min="4855" max="4855" width="8.85546875" customWidth="1"/>
    <col min="4857" max="4858" width="9.85546875" customWidth="1"/>
    <col min="4859" max="4859" width="7.140625" customWidth="1"/>
    <col min="5103" max="5103" width="6.140625" customWidth="1"/>
    <col min="5104" max="5104" width="55.7109375" customWidth="1"/>
    <col min="5107" max="5107" width="10.42578125" customWidth="1"/>
    <col min="5108" max="5108" width="9.140625" customWidth="1"/>
    <col min="5109" max="5109" width="10.140625" customWidth="1"/>
    <col min="5111" max="5111" width="8.85546875" customWidth="1"/>
    <col min="5113" max="5114" width="9.85546875" customWidth="1"/>
    <col min="5115" max="5115" width="7.140625" customWidth="1"/>
    <col min="5359" max="5359" width="6.140625" customWidth="1"/>
    <col min="5360" max="5360" width="55.7109375" customWidth="1"/>
    <col min="5363" max="5363" width="10.42578125" customWidth="1"/>
    <col min="5364" max="5364" width="9.140625" customWidth="1"/>
    <col min="5365" max="5365" width="10.140625" customWidth="1"/>
    <col min="5367" max="5367" width="8.85546875" customWidth="1"/>
    <col min="5369" max="5370" width="9.85546875" customWidth="1"/>
    <col min="5371" max="5371" width="7.140625" customWidth="1"/>
    <col min="5615" max="5615" width="6.140625" customWidth="1"/>
    <col min="5616" max="5616" width="55.7109375" customWidth="1"/>
    <col min="5619" max="5619" width="10.42578125" customWidth="1"/>
    <col min="5620" max="5620" width="9.140625" customWidth="1"/>
    <col min="5621" max="5621" width="10.140625" customWidth="1"/>
    <col min="5623" max="5623" width="8.85546875" customWidth="1"/>
    <col min="5625" max="5626" width="9.85546875" customWidth="1"/>
    <col min="5627" max="5627" width="7.140625" customWidth="1"/>
    <col min="5871" max="5871" width="6.140625" customWidth="1"/>
    <col min="5872" max="5872" width="55.7109375" customWidth="1"/>
    <col min="5875" max="5875" width="10.42578125" customWidth="1"/>
    <col min="5876" max="5876" width="9.140625" customWidth="1"/>
    <col min="5877" max="5877" width="10.140625" customWidth="1"/>
    <col min="5879" max="5879" width="8.85546875" customWidth="1"/>
    <col min="5881" max="5882" width="9.85546875" customWidth="1"/>
    <col min="5883" max="5883" width="7.140625" customWidth="1"/>
    <col min="6127" max="6127" width="6.140625" customWidth="1"/>
    <col min="6128" max="6128" width="55.7109375" customWidth="1"/>
    <col min="6131" max="6131" width="10.42578125" customWidth="1"/>
    <col min="6132" max="6132" width="9.140625" customWidth="1"/>
    <col min="6133" max="6133" width="10.140625" customWidth="1"/>
    <col min="6135" max="6135" width="8.85546875" customWidth="1"/>
    <col min="6137" max="6138" width="9.85546875" customWidth="1"/>
    <col min="6139" max="6139" width="7.140625" customWidth="1"/>
    <col min="6383" max="6383" width="6.140625" customWidth="1"/>
    <col min="6384" max="6384" width="55.7109375" customWidth="1"/>
    <col min="6387" max="6387" width="10.42578125" customWidth="1"/>
    <col min="6388" max="6388" width="9.140625" customWidth="1"/>
    <col min="6389" max="6389" width="10.140625" customWidth="1"/>
    <col min="6391" max="6391" width="8.85546875" customWidth="1"/>
    <col min="6393" max="6394" width="9.85546875" customWidth="1"/>
    <col min="6395" max="6395" width="7.140625" customWidth="1"/>
    <col min="6639" max="6639" width="6.140625" customWidth="1"/>
    <col min="6640" max="6640" width="55.7109375" customWidth="1"/>
    <col min="6643" max="6643" width="10.42578125" customWidth="1"/>
    <col min="6644" max="6644" width="9.140625" customWidth="1"/>
    <col min="6645" max="6645" width="10.140625" customWidth="1"/>
    <col min="6647" max="6647" width="8.85546875" customWidth="1"/>
    <col min="6649" max="6650" width="9.85546875" customWidth="1"/>
    <col min="6651" max="6651" width="7.140625" customWidth="1"/>
    <col min="6895" max="6895" width="6.140625" customWidth="1"/>
    <col min="6896" max="6896" width="55.7109375" customWidth="1"/>
    <col min="6899" max="6899" width="10.42578125" customWidth="1"/>
    <col min="6900" max="6900" width="9.140625" customWidth="1"/>
    <col min="6901" max="6901" width="10.140625" customWidth="1"/>
    <col min="6903" max="6903" width="8.85546875" customWidth="1"/>
    <col min="6905" max="6906" width="9.85546875" customWidth="1"/>
    <col min="6907" max="6907" width="7.140625" customWidth="1"/>
    <col min="7151" max="7151" width="6.140625" customWidth="1"/>
    <col min="7152" max="7152" width="55.7109375" customWidth="1"/>
    <col min="7155" max="7155" width="10.42578125" customWidth="1"/>
    <col min="7156" max="7156" width="9.140625" customWidth="1"/>
    <col min="7157" max="7157" width="10.140625" customWidth="1"/>
    <col min="7159" max="7159" width="8.85546875" customWidth="1"/>
    <col min="7161" max="7162" width="9.85546875" customWidth="1"/>
    <col min="7163" max="7163" width="7.140625" customWidth="1"/>
    <col min="7407" max="7407" width="6.140625" customWidth="1"/>
    <col min="7408" max="7408" width="55.7109375" customWidth="1"/>
    <col min="7411" max="7411" width="10.42578125" customWidth="1"/>
    <col min="7412" max="7412" width="9.140625" customWidth="1"/>
    <col min="7413" max="7413" width="10.140625" customWidth="1"/>
    <col min="7415" max="7415" width="8.85546875" customWidth="1"/>
    <col min="7417" max="7418" width="9.85546875" customWidth="1"/>
    <col min="7419" max="7419" width="7.140625" customWidth="1"/>
    <col min="7663" max="7663" width="6.140625" customWidth="1"/>
    <col min="7664" max="7664" width="55.7109375" customWidth="1"/>
    <col min="7667" max="7667" width="10.42578125" customWidth="1"/>
    <col min="7668" max="7668" width="9.140625" customWidth="1"/>
    <col min="7669" max="7669" width="10.140625" customWidth="1"/>
    <col min="7671" max="7671" width="8.85546875" customWidth="1"/>
    <col min="7673" max="7674" width="9.85546875" customWidth="1"/>
    <col min="7675" max="7675" width="7.140625" customWidth="1"/>
    <col min="7919" max="7919" width="6.140625" customWidth="1"/>
    <col min="7920" max="7920" width="55.7109375" customWidth="1"/>
    <col min="7923" max="7923" width="10.42578125" customWidth="1"/>
    <col min="7924" max="7924" width="9.140625" customWidth="1"/>
    <col min="7925" max="7925" width="10.140625" customWidth="1"/>
    <col min="7927" max="7927" width="8.85546875" customWidth="1"/>
    <col min="7929" max="7930" width="9.85546875" customWidth="1"/>
    <col min="7931" max="7931" width="7.140625" customWidth="1"/>
    <col min="8175" max="8175" width="6.140625" customWidth="1"/>
    <col min="8176" max="8176" width="55.7109375" customWidth="1"/>
    <col min="8179" max="8179" width="10.42578125" customWidth="1"/>
    <col min="8180" max="8180" width="9.140625" customWidth="1"/>
    <col min="8181" max="8181" width="10.140625" customWidth="1"/>
    <col min="8183" max="8183" width="8.85546875" customWidth="1"/>
    <col min="8185" max="8186" width="9.85546875" customWidth="1"/>
    <col min="8187" max="8187" width="7.140625" customWidth="1"/>
    <col min="8431" max="8431" width="6.140625" customWidth="1"/>
    <col min="8432" max="8432" width="55.7109375" customWidth="1"/>
    <col min="8435" max="8435" width="10.42578125" customWidth="1"/>
    <col min="8436" max="8436" width="9.140625" customWidth="1"/>
    <col min="8437" max="8437" width="10.140625" customWidth="1"/>
    <col min="8439" max="8439" width="8.85546875" customWidth="1"/>
    <col min="8441" max="8442" width="9.85546875" customWidth="1"/>
    <col min="8443" max="8443" width="7.140625" customWidth="1"/>
    <col min="8687" max="8687" width="6.140625" customWidth="1"/>
    <col min="8688" max="8688" width="55.7109375" customWidth="1"/>
    <col min="8691" max="8691" width="10.42578125" customWidth="1"/>
    <col min="8692" max="8692" width="9.140625" customWidth="1"/>
    <col min="8693" max="8693" width="10.140625" customWidth="1"/>
    <col min="8695" max="8695" width="8.85546875" customWidth="1"/>
    <col min="8697" max="8698" width="9.85546875" customWidth="1"/>
    <col min="8699" max="8699" width="7.140625" customWidth="1"/>
    <col min="8943" max="8943" width="6.140625" customWidth="1"/>
    <col min="8944" max="8944" width="55.7109375" customWidth="1"/>
    <col min="8947" max="8947" width="10.42578125" customWidth="1"/>
    <col min="8948" max="8948" width="9.140625" customWidth="1"/>
    <col min="8949" max="8949" width="10.140625" customWidth="1"/>
    <col min="8951" max="8951" width="8.85546875" customWidth="1"/>
    <col min="8953" max="8954" width="9.85546875" customWidth="1"/>
    <col min="8955" max="8955" width="7.140625" customWidth="1"/>
    <col min="9199" max="9199" width="6.140625" customWidth="1"/>
    <col min="9200" max="9200" width="55.7109375" customWidth="1"/>
    <col min="9203" max="9203" width="10.42578125" customWidth="1"/>
    <col min="9204" max="9204" width="9.140625" customWidth="1"/>
    <col min="9205" max="9205" width="10.140625" customWidth="1"/>
    <col min="9207" max="9207" width="8.85546875" customWidth="1"/>
    <col min="9209" max="9210" width="9.85546875" customWidth="1"/>
    <col min="9211" max="9211" width="7.140625" customWidth="1"/>
    <col min="9455" max="9455" width="6.140625" customWidth="1"/>
    <col min="9456" max="9456" width="55.7109375" customWidth="1"/>
    <col min="9459" max="9459" width="10.42578125" customWidth="1"/>
    <col min="9460" max="9460" width="9.140625" customWidth="1"/>
    <col min="9461" max="9461" width="10.140625" customWidth="1"/>
    <col min="9463" max="9463" width="8.85546875" customWidth="1"/>
    <col min="9465" max="9466" width="9.85546875" customWidth="1"/>
    <col min="9467" max="9467" width="7.140625" customWidth="1"/>
    <col min="9711" max="9711" width="6.140625" customWidth="1"/>
    <col min="9712" max="9712" width="55.7109375" customWidth="1"/>
    <col min="9715" max="9715" width="10.42578125" customWidth="1"/>
    <col min="9716" max="9716" width="9.140625" customWidth="1"/>
    <col min="9717" max="9717" width="10.140625" customWidth="1"/>
    <col min="9719" max="9719" width="8.85546875" customWidth="1"/>
    <col min="9721" max="9722" width="9.85546875" customWidth="1"/>
    <col min="9723" max="9723" width="7.140625" customWidth="1"/>
    <col min="9967" max="9967" width="6.140625" customWidth="1"/>
    <col min="9968" max="9968" width="55.7109375" customWidth="1"/>
    <col min="9971" max="9971" width="10.42578125" customWidth="1"/>
    <col min="9972" max="9972" width="9.140625" customWidth="1"/>
    <col min="9973" max="9973" width="10.140625" customWidth="1"/>
    <col min="9975" max="9975" width="8.85546875" customWidth="1"/>
    <col min="9977" max="9978" width="9.85546875" customWidth="1"/>
    <col min="9979" max="9979" width="7.140625" customWidth="1"/>
    <col min="10223" max="10223" width="6.140625" customWidth="1"/>
    <col min="10224" max="10224" width="55.7109375" customWidth="1"/>
    <col min="10227" max="10227" width="10.42578125" customWidth="1"/>
    <col min="10228" max="10228" width="9.140625" customWidth="1"/>
    <col min="10229" max="10229" width="10.140625" customWidth="1"/>
    <col min="10231" max="10231" width="8.85546875" customWidth="1"/>
    <col min="10233" max="10234" width="9.85546875" customWidth="1"/>
    <col min="10235" max="10235" width="7.140625" customWidth="1"/>
    <col min="10479" max="10479" width="6.140625" customWidth="1"/>
    <col min="10480" max="10480" width="55.7109375" customWidth="1"/>
    <col min="10483" max="10483" width="10.42578125" customWidth="1"/>
    <col min="10484" max="10484" width="9.140625" customWidth="1"/>
    <col min="10485" max="10485" width="10.140625" customWidth="1"/>
    <col min="10487" max="10487" width="8.85546875" customWidth="1"/>
    <col min="10489" max="10490" width="9.85546875" customWidth="1"/>
    <col min="10491" max="10491" width="7.140625" customWidth="1"/>
    <col min="10735" max="10735" width="6.140625" customWidth="1"/>
    <col min="10736" max="10736" width="55.7109375" customWidth="1"/>
    <col min="10739" max="10739" width="10.42578125" customWidth="1"/>
    <col min="10740" max="10740" width="9.140625" customWidth="1"/>
    <col min="10741" max="10741" width="10.140625" customWidth="1"/>
    <col min="10743" max="10743" width="8.85546875" customWidth="1"/>
    <col min="10745" max="10746" width="9.85546875" customWidth="1"/>
    <col min="10747" max="10747" width="7.140625" customWidth="1"/>
    <col min="10991" max="10991" width="6.140625" customWidth="1"/>
    <col min="10992" max="10992" width="55.7109375" customWidth="1"/>
    <col min="10995" max="10995" width="10.42578125" customWidth="1"/>
    <col min="10996" max="10996" width="9.140625" customWidth="1"/>
    <col min="10997" max="10997" width="10.140625" customWidth="1"/>
    <col min="10999" max="10999" width="8.85546875" customWidth="1"/>
    <col min="11001" max="11002" width="9.85546875" customWidth="1"/>
    <col min="11003" max="11003" width="7.140625" customWidth="1"/>
    <col min="11247" max="11247" width="6.140625" customWidth="1"/>
    <col min="11248" max="11248" width="55.7109375" customWidth="1"/>
    <col min="11251" max="11251" width="10.42578125" customWidth="1"/>
    <col min="11252" max="11252" width="9.140625" customWidth="1"/>
    <col min="11253" max="11253" width="10.140625" customWidth="1"/>
    <col min="11255" max="11255" width="8.85546875" customWidth="1"/>
    <col min="11257" max="11258" width="9.85546875" customWidth="1"/>
    <col min="11259" max="11259" width="7.140625" customWidth="1"/>
    <col min="11503" max="11503" width="6.140625" customWidth="1"/>
    <col min="11504" max="11504" width="55.7109375" customWidth="1"/>
    <col min="11507" max="11507" width="10.42578125" customWidth="1"/>
    <col min="11508" max="11508" width="9.140625" customWidth="1"/>
    <col min="11509" max="11509" width="10.140625" customWidth="1"/>
    <col min="11511" max="11511" width="8.85546875" customWidth="1"/>
    <col min="11513" max="11514" width="9.85546875" customWidth="1"/>
    <col min="11515" max="11515" width="7.140625" customWidth="1"/>
    <col min="11759" max="11759" width="6.140625" customWidth="1"/>
    <col min="11760" max="11760" width="55.7109375" customWidth="1"/>
    <col min="11763" max="11763" width="10.42578125" customWidth="1"/>
    <col min="11764" max="11764" width="9.140625" customWidth="1"/>
    <col min="11765" max="11765" width="10.140625" customWidth="1"/>
    <col min="11767" max="11767" width="8.85546875" customWidth="1"/>
    <col min="11769" max="11770" width="9.85546875" customWidth="1"/>
    <col min="11771" max="11771" width="7.140625" customWidth="1"/>
    <col min="12015" max="12015" width="6.140625" customWidth="1"/>
    <col min="12016" max="12016" width="55.7109375" customWidth="1"/>
    <col min="12019" max="12019" width="10.42578125" customWidth="1"/>
    <col min="12020" max="12020" width="9.140625" customWidth="1"/>
    <col min="12021" max="12021" width="10.140625" customWidth="1"/>
    <col min="12023" max="12023" width="8.85546875" customWidth="1"/>
    <col min="12025" max="12026" width="9.85546875" customWidth="1"/>
    <col min="12027" max="12027" width="7.140625" customWidth="1"/>
    <col min="12271" max="12271" width="6.140625" customWidth="1"/>
    <col min="12272" max="12272" width="55.7109375" customWidth="1"/>
    <col min="12275" max="12275" width="10.42578125" customWidth="1"/>
    <col min="12276" max="12276" width="9.140625" customWidth="1"/>
    <col min="12277" max="12277" width="10.140625" customWidth="1"/>
    <col min="12279" max="12279" width="8.85546875" customWidth="1"/>
    <col min="12281" max="12282" width="9.85546875" customWidth="1"/>
    <col min="12283" max="12283" width="7.140625" customWidth="1"/>
    <col min="12527" max="12527" width="6.140625" customWidth="1"/>
    <col min="12528" max="12528" width="55.7109375" customWidth="1"/>
    <col min="12531" max="12531" width="10.42578125" customWidth="1"/>
    <col min="12532" max="12532" width="9.140625" customWidth="1"/>
    <col min="12533" max="12533" width="10.140625" customWidth="1"/>
    <col min="12535" max="12535" width="8.85546875" customWidth="1"/>
    <col min="12537" max="12538" width="9.85546875" customWidth="1"/>
    <col min="12539" max="12539" width="7.140625" customWidth="1"/>
    <col min="12783" max="12783" width="6.140625" customWidth="1"/>
    <col min="12784" max="12784" width="55.7109375" customWidth="1"/>
    <col min="12787" max="12787" width="10.42578125" customWidth="1"/>
    <col min="12788" max="12788" width="9.140625" customWidth="1"/>
    <col min="12789" max="12789" width="10.140625" customWidth="1"/>
    <col min="12791" max="12791" width="8.85546875" customWidth="1"/>
    <col min="12793" max="12794" width="9.85546875" customWidth="1"/>
    <col min="12795" max="12795" width="7.140625" customWidth="1"/>
    <col min="13039" max="13039" width="6.140625" customWidth="1"/>
    <col min="13040" max="13040" width="55.7109375" customWidth="1"/>
    <col min="13043" max="13043" width="10.42578125" customWidth="1"/>
    <col min="13044" max="13044" width="9.140625" customWidth="1"/>
    <col min="13045" max="13045" width="10.140625" customWidth="1"/>
    <col min="13047" max="13047" width="8.85546875" customWidth="1"/>
    <col min="13049" max="13050" width="9.85546875" customWidth="1"/>
    <col min="13051" max="13051" width="7.140625" customWidth="1"/>
    <col min="13295" max="13295" width="6.140625" customWidth="1"/>
    <col min="13296" max="13296" width="55.7109375" customWidth="1"/>
    <col min="13299" max="13299" width="10.42578125" customWidth="1"/>
    <col min="13300" max="13300" width="9.140625" customWidth="1"/>
    <col min="13301" max="13301" width="10.140625" customWidth="1"/>
    <col min="13303" max="13303" width="8.85546875" customWidth="1"/>
    <col min="13305" max="13306" width="9.85546875" customWidth="1"/>
    <col min="13307" max="13307" width="7.140625" customWidth="1"/>
    <col min="13551" max="13551" width="6.140625" customWidth="1"/>
    <col min="13552" max="13552" width="55.7109375" customWidth="1"/>
    <col min="13555" max="13555" width="10.42578125" customWidth="1"/>
    <col min="13556" max="13556" width="9.140625" customWidth="1"/>
    <col min="13557" max="13557" width="10.140625" customWidth="1"/>
    <col min="13559" max="13559" width="8.85546875" customWidth="1"/>
    <col min="13561" max="13562" width="9.85546875" customWidth="1"/>
    <col min="13563" max="13563" width="7.140625" customWidth="1"/>
    <col min="13807" max="13807" width="6.140625" customWidth="1"/>
    <col min="13808" max="13808" width="55.7109375" customWidth="1"/>
    <col min="13811" max="13811" width="10.42578125" customWidth="1"/>
    <col min="13812" max="13812" width="9.140625" customWidth="1"/>
    <col min="13813" max="13813" width="10.140625" customWidth="1"/>
    <col min="13815" max="13815" width="8.85546875" customWidth="1"/>
    <col min="13817" max="13818" width="9.85546875" customWidth="1"/>
    <col min="13819" max="13819" width="7.140625" customWidth="1"/>
    <col min="14063" max="14063" width="6.140625" customWidth="1"/>
    <col min="14064" max="14064" width="55.7109375" customWidth="1"/>
    <col min="14067" max="14067" width="10.42578125" customWidth="1"/>
    <col min="14068" max="14068" width="9.140625" customWidth="1"/>
    <col min="14069" max="14069" width="10.140625" customWidth="1"/>
    <col min="14071" max="14071" width="8.85546875" customWidth="1"/>
    <col min="14073" max="14074" width="9.85546875" customWidth="1"/>
    <col min="14075" max="14075" width="7.140625" customWidth="1"/>
    <col min="14319" max="14319" width="6.140625" customWidth="1"/>
    <col min="14320" max="14320" width="55.7109375" customWidth="1"/>
    <col min="14323" max="14323" width="10.42578125" customWidth="1"/>
    <col min="14324" max="14324" width="9.140625" customWidth="1"/>
    <col min="14325" max="14325" width="10.140625" customWidth="1"/>
    <col min="14327" max="14327" width="8.85546875" customWidth="1"/>
    <col min="14329" max="14330" width="9.85546875" customWidth="1"/>
    <col min="14331" max="14331" width="7.140625" customWidth="1"/>
    <col min="14575" max="14575" width="6.140625" customWidth="1"/>
    <col min="14576" max="14576" width="55.7109375" customWidth="1"/>
    <col min="14579" max="14579" width="10.42578125" customWidth="1"/>
    <col min="14580" max="14580" width="9.140625" customWidth="1"/>
    <col min="14581" max="14581" width="10.140625" customWidth="1"/>
    <col min="14583" max="14583" width="8.85546875" customWidth="1"/>
    <col min="14585" max="14586" width="9.85546875" customWidth="1"/>
    <col min="14587" max="14587" width="7.140625" customWidth="1"/>
    <col min="14831" max="14831" width="6.140625" customWidth="1"/>
    <col min="14832" max="14832" width="55.7109375" customWidth="1"/>
    <col min="14835" max="14835" width="10.42578125" customWidth="1"/>
    <col min="14836" max="14836" width="9.140625" customWidth="1"/>
    <col min="14837" max="14837" width="10.140625" customWidth="1"/>
    <col min="14839" max="14839" width="8.85546875" customWidth="1"/>
    <col min="14841" max="14842" width="9.85546875" customWidth="1"/>
    <col min="14843" max="14843" width="7.140625" customWidth="1"/>
    <col min="15087" max="15087" width="6.140625" customWidth="1"/>
    <col min="15088" max="15088" width="55.7109375" customWidth="1"/>
    <col min="15091" max="15091" width="10.42578125" customWidth="1"/>
    <col min="15092" max="15092" width="9.140625" customWidth="1"/>
    <col min="15093" max="15093" width="10.140625" customWidth="1"/>
    <col min="15095" max="15095" width="8.85546875" customWidth="1"/>
    <col min="15097" max="15098" width="9.85546875" customWidth="1"/>
    <col min="15099" max="15099" width="7.140625" customWidth="1"/>
    <col min="15343" max="15343" width="6.140625" customWidth="1"/>
    <col min="15344" max="15344" width="55.7109375" customWidth="1"/>
    <col min="15347" max="15347" width="10.42578125" customWidth="1"/>
    <col min="15348" max="15348" width="9.140625" customWidth="1"/>
    <col min="15349" max="15349" width="10.140625" customWidth="1"/>
    <col min="15351" max="15351" width="8.85546875" customWidth="1"/>
    <col min="15353" max="15354" width="9.85546875" customWidth="1"/>
    <col min="15355" max="15355" width="7.140625" customWidth="1"/>
    <col min="15599" max="15599" width="6.140625" customWidth="1"/>
    <col min="15600" max="15600" width="55.7109375" customWidth="1"/>
    <col min="15603" max="15603" width="10.42578125" customWidth="1"/>
    <col min="15604" max="15604" width="9.140625" customWidth="1"/>
    <col min="15605" max="15605" width="10.140625" customWidth="1"/>
    <col min="15607" max="15607" width="8.85546875" customWidth="1"/>
    <col min="15609" max="15610" width="9.85546875" customWidth="1"/>
    <col min="15611" max="15611" width="7.140625" customWidth="1"/>
    <col min="15855" max="15855" width="6.140625" customWidth="1"/>
    <col min="15856" max="15856" width="55.7109375" customWidth="1"/>
    <col min="15859" max="15859" width="10.42578125" customWidth="1"/>
    <col min="15860" max="15860" width="9.140625" customWidth="1"/>
    <col min="15861" max="15861" width="10.140625" customWidth="1"/>
    <col min="15863" max="15863" width="8.85546875" customWidth="1"/>
    <col min="15865" max="15866" width="9.85546875" customWidth="1"/>
    <col min="15867" max="15867" width="7.140625" customWidth="1"/>
    <col min="16111" max="16111" width="6.140625" customWidth="1"/>
    <col min="16112" max="16112" width="55.7109375" customWidth="1"/>
    <col min="16115" max="16115" width="10.42578125" customWidth="1"/>
    <col min="16116" max="16116" width="9.140625" customWidth="1"/>
    <col min="16117" max="16117" width="10.140625" customWidth="1"/>
    <col min="16119" max="16119" width="8.85546875" customWidth="1"/>
    <col min="16121" max="16122" width="9.85546875" customWidth="1"/>
    <col min="16123" max="16123" width="7.140625" customWidth="1"/>
  </cols>
  <sheetData>
    <row r="1" spans="1:13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x14ac:dyDescent="0.25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70" t="s">
        <v>70</v>
      </c>
      <c r="L3" s="70"/>
    </row>
    <row r="4" spans="1:13" ht="7.5" customHeight="1" x14ac:dyDescent="0.25">
      <c r="A4" s="71"/>
      <c r="B4" s="71"/>
      <c r="C4" s="7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A5" s="76"/>
      <c r="B5" s="76"/>
      <c r="C5" s="76"/>
      <c r="D5" s="76"/>
      <c r="E5" s="2"/>
      <c r="F5" s="77" t="s">
        <v>2</v>
      </c>
      <c r="G5" s="77"/>
      <c r="H5" s="77"/>
      <c r="I5" s="77"/>
      <c r="J5" s="77"/>
      <c r="K5" s="77"/>
      <c r="L5" s="3">
        <f>L75</f>
        <v>0</v>
      </c>
    </row>
    <row r="6" spans="1:13" ht="33.75" customHeight="1" x14ac:dyDescent="0.25">
      <c r="A6" s="72" t="s">
        <v>3</v>
      </c>
      <c r="B6" s="72" t="s">
        <v>4</v>
      </c>
      <c r="C6" s="72" t="s">
        <v>5</v>
      </c>
      <c r="D6" s="78" t="s">
        <v>6</v>
      </c>
      <c r="E6" s="79"/>
      <c r="F6" s="66" t="s">
        <v>7</v>
      </c>
      <c r="G6" s="68"/>
      <c r="H6" s="66" t="s">
        <v>8</v>
      </c>
      <c r="I6" s="68"/>
      <c r="J6" s="78" t="s">
        <v>9</v>
      </c>
      <c r="K6" s="79"/>
      <c r="L6" s="72" t="s">
        <v>10</v>
      </c>
    </row>
    <row r="7" spans="1:13" ht="30" x14ac:dyDescent="0.25">
      <c r="A7" s="73"/>
      <c r="B7" s="73"/>
      <c r="C7" s="73"/>
      <c r="D7" s="5" t="s">
        <v>11</v>
      </c>
      <c r="E7" s="6" t="s">
        <v>12</v>
      </c>
      <c r="F7" s="7" t="s">
        <v>13</v>
      </c>
      <c r="G7" s="6" t="s">
        <v>10</v>
      </c>
      <c r="H7" s="7" t="s">
        <v>13</v>
      </c>
      <c r="I7" s="6" t="s">
        <v>10</v>
      </c>
      <c r="J7" s="7" t="s">
        <v>13</v>
      </c>
      <c r="K7" s="6" t="s">
        <v>10</v>
      </c>
      <c r="L7" s="73"/>
    </row>
    <row r="8" spans="1:13" x14ac:dyDescent="0.25">
      <c r="A8" s="8">
        <v>1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8">
        <v>12</v>
      </c>
      <c r="L8" s="8">
        <v>13</v>
      </c>
    </row>
    <row r="9" spans="1:13" x14ac:dyDescent="0.25">
      <c r="A9" s="9"/>
      <c r="B9" s="66" t="s">
        <v>14</v>
      </c>
      <c r="C9" s="67"/>
      <c r="D9" s="67"/>
      <c r="E9" s="68"/>
      <c r="F9" s="10"/>
      <c r="G9" s="10"/>
      <c r="H9" s="10"/>
      <c r="I9" s="10"/>
      <c r="J9" s="10"/>
      <c r="K9" s="10"/>
      <c r="L9" s="10"/>
    </row>
    <row r="10" spans="1:13" s="17" customFormat="1" ht="37.5" customHeight="1" x14ac:dyDescent="0.25">
      <c r="A10" s="11">
        <v>1</v>
      </c>
      <c r="B10" s="12" t="s">
        <v>15</v>
      </c>
      <c r="C10" s="13" t="s">
        <v>16</v>
      </c>
      <c r="D10" s="14"/>
      <c r="E10" s="15">
        <v>1500</v>
      </c>
      <c r="F10" s="16">
        <f>G10/E10</f>
        <v>0</v>
      </c>
      <c r="G10" s="15">
        <f>SUM(G11)</f>
        <v>0</v>
      </c>
      <c r="H10" s="16">
        <f>I10/E10</f>
        <v>0</v>
      </c>
      <c r="I10" s="15">
        <f>SUM(I11)</f>
        <v>0</v>
      </c>
      <c r="J10" s="16">
        <f>K10/E10</f>
        <v>0</v>
      </c>
      <c r="K10" s="15">
        <f>SUM(K11)</f>
        <v>0</v>
      </c>
      <c r="L10" s="15">
        <f>K10+I10+G10</f>
        <v>0</v>
      </c>
    </row>
    <row r="11" spans="1:13" s="17" customFormat="1" ht="36" customHeight="1" x14ac:dyDescent="0.25">
      <c r="A11" s="18"/>
      <c r="B11" s="19" t="s">
        <v>17</v>
      </c>
      <c r="C11" s="20" t="s">
        <v>18</v>
      </c>
      <c r="D11" s="21"/>
      <c r="E11" s="21">
        <f>E10*D11</f>
        <v>0</v>
      </c>
      <c r="F11" s="22"/>
      <c r="G11" s="22"/>
      <c r="H11" s="22"/>
      <c r="I11" s="22"/>
      <c r="J11" s="22"/>
      <c r="K11" s="23">
        <f>J11*E11</f>
        <v>0</v>
      </c>
      <c r="L11" s="23"/>
    </row>
    <row r="12" spans="1:13" s="17" customFormat="1" ht="37.5" customHeight="1" x14ac:dyDescent="0.25">
      <c r="A12" s="11">
        <v>2</v>
      </c>
      <c r="B12" s="12" t="s">
        <v>19</v>
      </c>
      <c r="C12" s="13" t="s">
        <v>16</v>
      </c>
      <c r="D12" s="14"/>
      <c r="E12" s="15">
        <f>E24*1</f>
        <v>220</v>
      </c>
      <c r="F12" s="16">
        <f>G12/E12</f>
        <v>0</v>
      </c>
      <c r="G12" s="15">
        <f>SUM(G14)</f>
        <v>0</v>
      </c>
      <c r="H12" s="16">
        <f>I12/E12</f>
        <v>0</v>
      </c>
      <c r="I12" s="15">
        <f>SUM(I13:I14)</f>
        <v>0</v>
      </c>
      <c r="J12" s="16">
        <f>K12/E12</f>
        <v>0</v>
      </c>
      <c r="K12" s="15">
        <f>SUM(K13:K14)</f>
        <v>0</v>
      </c>
      <c r="L12" s="15">
        <f>K12+I12+G12</f>
        <v>0</v>
      </c>
    </row>
    <row r="13" spans="1:13" x14ac:dyDescent="0.25">
      <c r="A13" s="24"/>
      <c r="B13" s="25" t="s">
        <v>20</v>
      </c>
      <c r="C13" s="26" t="s">
        <v>21</v>
      </c>
      <c r="D13" s="21"/>
      <c r="E13" s="27">
        <f>D13*E12</f>
        <v>0</v>
      </c>
      <c r="F13" s="28"/>
      <c r="G13" s="28"/>
      <c r="H13" s="28"/>
      <c r="I13" s="28">
        <f>H13*E13</f>
        <v>0</v>
      </c>
      <c r="J13" s="28"/>
      <c r="K13" s="28"/>
      <c r="L13" s="28"/>
    </row>
    <row r="14" spans="1:13" s="17" customFormat="1" ht="36" customHeight="1" x14ac:dyDescent="0.25">
      <c r="A14" s="18"/>
      <c r="B14" s="19" t="s">
        <v>22</v>
      </c>
      <c r="C14" s="20" t="s">
        <v>18</v>
      </c>
      <c r="D14" s="21"/>
      <c r="E14" s="21">
        <f>E12*D14</f>
        <v>0</v>
      </c>
      <c r="F14" s="22"/>
      <c r="G14" s="22"/>
      <c r="H14" s="22"/>
      <c r="I14" s="22"/>
      <c r="J14" s="22"/>
      <c r="K14" s="23">
        <f>J14*E14</f>
        <v>0</v>
      </c>
      <c r="L14" s="23"/>
    </row>
    <row r="15" spans="1:13" s="17" customFormat="1" ht="34.5" customHeight="1" x14ac:dyDescent="0.25">
      <c r="A15" s="11">
        <v>3</v>
      </c>
      <c r="B15" s="29" t="s">
        <v>23</v>
      </c>
      <c r="C15" s="13" t="s">
        <v>16</v>
      </c>
      <c r="D15" s="14"/>
      <c r="E15" s="15">
        <f>E12*0.1</f>
        <v>22</v>
      </c>
      <c r="F15" s="16">
        <f>G15/E15</f>
        <v>0</v>
      </c>
      <c r="G15" s="15">
        <f>SUM(G16)</f>
        <v>0</v>
      </c>
      <c r="H15" s="16">
        <f>I15/E15</f>
        <v>0</v>
      </c>
      <c r="I15" s="15">
        <f>SUM(I16)</f>
        <v>0</v>
      </c>
      <c r="J15" s="16">
        <f>K15/E15</f>
        <v>0</v>
      </c>
      <c r="K15" s="15">
        <f>SUM(K16)</f>
        <v>0</v>
      </c>
      <c r="L15" s="15">
        <f>K15+I15+G15</f>
        <v>0</v>
      </c>
    </row>
    <row r="16" spans="1:13" ht="25.5" customHeight="1" x14ac:dyDescent="0.25">
      <c r="A16" s="18"/>
      <c r="B16" s="25" t="s">
        <v>20</v>
      </c>
      <c r="C16" s="26" t="s">
        <v>21</v>
      </c>
      <c r="D16" s="30"/>
      <c r="E16" s="21">
        <f>D16*E15</f>
        <v>0</v>
      </c>
      <c r="F16" s="31"/>
      <c r="G16" s="31"/>
      <c r="H16" s="23"/>
      <c r="I16" s="23">
        <f>H16*E16</f>
        <v>0</v>
      </c>
      <c r="J16" s="31"/>
      <c r="K16" s="31"/>
      <c r="L16" s="31"/>
      <c r="M16" s="17"/>
    </row>
    <row r="17" spans="1:12" ht="30" x14ac:dyDescent="0.25">
      <c r="A17" s="11">
        <v>4</v>
      </c>
      <c r="B17" s="32" t="s">
        <v>24</v>
      </c>
      <c r="C17" s="13" t="s">
        <v>16</v>
      </c>
      <c r="D17" s="33"/>
      <c r="E17" s="15">
        <f>E28</f>
        <v>40.599999999999994</v>
      </c>
      <c r="F17" s="16">
        <f>G17/E17</f>
        <v>0</v>
      </c>
      <c r="G17" s="15">
        <f>SUM(G18:G22)</f>
        <v>0</v>
      </c>
      <c r="H17" s="16">
        <f>I17/E17</f>
        <v>0</v>
      </c>
      <c r="I17" s="15">
        <f>SUM(I18:I22)</f>
        <v>0</v>
      </c>
      <c r="J17" s="16">
        <f>K17/E17</f>
        <v>0</v>
      </c>
      <c r="K17" s="15">
        <f>SUM(K18:K22)</f>
        <v>0</v>
      </c>
      <c r="L17" s="15">
        <f>K17+I17+G17</f>
        <v>0</v>
      </c>
    </row>
    <row r="18" spans="1:12" x14ac:dyDescent="0.25">
      <c r="A18" s="24"/>
      <c r="B18" s="25" t="s">
        <v>20</v>
      </c>
      <c r="C18" s="26" t="s">
        <v>21</v>
      </c>
      <c r="D18" s="58"/>
      <c r="E18" s="58">
        <f>D18*E17</f>
        <v>0</v>
      </c>
      <c r="F18" s="31"/>
      <c r="G18" s="31"/>
      <c r="H18" s="31"/>
      <c r="I18" s="31">
        <f>H18*E18</f>
        <v>0</v>
      </c>
      <c r="J18" s="31"/>
      <c r="K18" s="31"/>
      <c r="L18" s="31"/>
    </row>
    <row r="19" spans="1:12" x14ac:dyDescent="0.25">
      <c r="A19" s="24"/>
      <c r="B19" s="25" t="s">
        <v>25</v>
      </c>
      <c r="C19" s="26" t="s">
        <v>26</v>
      </c>
      <c r="D19" s="58"/>
      <c r="E19" s="58">
        <f>D19*E17</f>
        <v>0</v>
      </c>
      <c r="F19" s="31"/>
      <c r="G19" s="31"/>
      <c r="H19" s="31"/>
      <c r="I19" s="31"/>
      <c r="J19" s="31"/>
      <c r="K19" s="31">
        <f>J19*E19</f>
        <v>0</v>
      </c>
      <c r="L19" s="31"/>
    </row>
    <row r="20" spans="1:12" ht="17.25" x14ac:dyDescent="0.25">
      <c r="A20" s="24"/>
      <c r="B20" s="34" t="s">
        <v>27</v>
      </c>
      <c r="C20" s="26" t="s">
        <v>28</v>
      </c>
      <c r="D20" s="58"/>
      <c r="E20" s="59">
        <f>D20*E17</f>
        <v>0</v>
      </c>
      <c r="F20" s="31"/>
      <c r="G20" s="31">
        <f>F20*E20</f>
        <v>0</v>
      </c>
      <c r="H20" s="31"/>
      <c r="I20" s="31"/>
      <c r="J20" s="31"/>
      <c r="K20" s="31"/>
      <c r="L20" s="31"/>
    </row>
    <row r="21" spans="1:12" x14ac:dyDescent="0.25">
      <c r="A21" s="24"/>
      <c r="B21" s="36" t="s">
        <v>29</v>
      </c>
      <c r="C21" s="26" t="s">
        <v>26</v>
      </c>
      <c r="D21" s="58"/>
      <c r="E21" s="59">
        <f>D21*E17</f>
        <v>0</v>
      </c>
      <c r="F21" s="31"/>
      <c r="G21" s="31">
        <f>F21*E21</f>
        <v>0</v>
      </c>
      <c r="H21" s="31"/>
      <c r="I21" s="31"/>
      <c r="J21" s="31"/>
      <c r="K21" s="31"/>
      <c r="L21" s="31"/>
    </row>
    <row r="22" spans="1:12" x14ac:dyDescent="0.25">
      <c r="A22" s="24"/>
      <c r="B22" s="34" t="s">
        <v>30</v>
      </c>
      <c r="C22" s="20" t="s">
        <v>31</v>
      </c>
      <c r="D22" s="60"/>
      <c r="E22" s="60">
        <f>E20*1.6</f>
        <v>0</v>
      </c>
      <c r="F22" s="31"/>
      <c r="G22" s="31"/>
      <c r="H22" s="31"/>
      <c r="I22" s="31"/>
      <c r="J22" s="31"/>
      <c r="K22" s="31">
        <f>J22*E22</f>
        <v>0</v>
      </c>
      <c r="L22" s="31"/>
    </row>
    <row r="23" spans="1:12" x14ac:dyDescent="0.25">
      <c r="A23" s="9"/>
      <c r="B23" s="66" t="s">
        <v>32</v>
      </c>
      <c r="C23" s="67"/>
      <c r="D23" s="67"/>
      <c r="E23" s="68"/>
      <c r="F23" s="10"/>
      <c r="G23" s="10"/>
      <c r="H23" s="10"/>
      <c r="I23" s="10"/>
      <c r="J23" s="10"/>
      <c r="K23" s="10"/>
      <c r="L23" s="10"/>
    </row>
    <row r="24" spans="1:12" s="17" customFormat="1" ht="30" x14ac:dyDescent="0.25">
      <c r="A24" s="11">
        <v>5</v>
      </c>
      <c r="B24" s="38" t="s">
        <v>33</v>
      </c>
      <c r="C24" s="13" t="s">
        <v>16</v>
      </c>
      <c r="D24" s="39"/>
      <c r="E24" s="4">
        <f>E27/D27+E28/D28</f>
        <v>220</v>
      </c>
      <c r="F24" s="16">
        <f>G24/E24</f>
        <v>0</v>
      </c>
      <c r="G24" s="15">
        <f>SUM(G25:G40)</f>
        <v>0</v>
      </c>
      <c r="H24" s="16">
        <f>I24/E24</f>
        <v>0</v>
      </c>
      <c r="I24" s="15">
        <f>SUM(I25:I40)</f>
        <v>0</v>
      </c>
      <c r="J24" s="16">
        <f>K24/E24</f>
        <v>0</v>
      </c>
      <c r="K24" s="15">
        <f>SUM(K25:K40)</f>
        <v>0</v>
      </c>
      <c r="L24" s="15">
        <f>K24+I24+G24</f>
        <v>0</v>
      </c>
    </row>
    <row r="25" spans="1:12" x14ac:dyDescent="0.25">
      <c r="A25" s="24"/>
      <c r="B25" s="25" t="s">
        <v>20</v>
      </c>
      <c r="C25" s="26" t="s">
        <v>21</v>
      </c>
      <c r="D25" s="40"/>
      <c r="E25" s="60">
        <f>D25*E24</f>
        <v>0</v>
      </c>
      <c r="F25" s="31"/>
      <c r="G25" s="31"/>
      <c r="H25" s="31"/>
      <c r="I25" s="31">
        <f>H25*E25</f>
        <v>0</v>
      </c>
      <c r="J25" s="31"/>
      <c r="K25" s="31"/>
      <c r="L25" s="28"/>
    </row>
    <row r="26" spans="1:12" x14ac:dyDescent="0.25">
      <c r="A26" s="24"/>
      <c r="B26" s="25" t="s">
        <v>25</v>
      </c>
      <c r="C26" s="26" t="s">
        <v>26</v>
      </c>
      <c r="D26" s="37"/>
      <c r="E26" s="60">
        <f>D26*E24</f>
        <v>0</v>
      </c>
      <c r="F26" s="31"/>
      <c r="G26" s="31"/>
      <c r="H26" s="31"/>
      <c r="I26" s="31"/>
      <c r="J26" s="31"/>
      <c r="K26" s="31">
        <f>J26*E26</f>
        <v>0</v>
      </c>
      <c r="L26" s="28"/>
    </row>
    <row r="27" spans="1:12" ht="17.25" x14ac:dyDescent="0.25">
      <c r="A27" s="24"/>
      <c r="B27" s="19" t="s">
        <v>34</v>
      </c>
      <c r="C27" s="26" t="s">
        <v>28</v>
      </c>
      <c r="D27" s="37">
        <v>1.0149999999999999</v>
      </c>
      <c r="E27" s="60">
        <f>180*D27</f>
        <v>182.7</v>
      </c>
      <c r="F27" s="31"/>
      <c r="G27" s="31">
        <f t="shared" ref="G27:G40" si="0">F27*E27</f>
        <v>0</v>
      </c>
      <c r="H27" s="31"/>
      <c r="I27" s="31"/>
      <c r="J27" s="31"/>
      <c r="K27" s="31"/>
      <c r="L27" s="28"/>
    </row>
    <row r="28" spans="1:12" ht="17.25" x14ac:dyDescent="0.25">
      <c r="A28" s="24"/>
      <c r="B28" s="19" t="s">
        <v>35</v>
      </c>
      <c r="C28" s="26" t="s">
        <v>28</v>
      </c>
      <c r="D28" s="37">
        <v>1.0149999999999999</v>
      </c>
      <c r="E28" s="60">
        <f>D28*40</f>
        <v>40.599999999999994</v>
      </c>
      <c r="F28" s="31"/>
      <c r="G28" s="31">
        <f t="shared" si="0"/>
        <v>0</v>
      </c>
      <c r="H28" s="31"/>
      <c r="I28" s="31"/>
      <c r="J28" s="31"/>
      <c r="K28" s="31"/>
      <c r="L28" s="28"/>
    </row>
    <row r="29" spans="1:12" x14ac:dyDescent="0.25">
      <c r="A29" s="24"/>
      <c r="B29" s="41" t="s">
        <v>36</v>
      </c>
      <c r="C29" s="26" t="s">
        <v>37</v>
      </c>
      <c r="D29" s="37"/>
      <c r="E29" s="60">
        <v>1.32</v>
      </c>
      <c r="F29" s="31"/>
      <c r="G29" s="31">
        <f t="shared" si="0"/>
        <v>0</v>
      </c>
      <c r="H29" s="31"/>
      <c r="I29" s="31"/>
      <c r="J29" s="31"/>
      <c r="K29" s="31"/>
      <c r="L29" s="28"/>
    </row>
    <row r="30" spans="1:12" x14ac:dyDescent="0.25">
      <c r="A30" s="24"/>
      <c r="B30" s="41" t="s">
        <v>38</v>
      </c>
      <c r="C30" s="26" t="s">
        <v>37</v>
      </c>
      <c r="D30" s="37"/>
      <c r="E30" s="60">
        <v>0.23</v>
      </c>
      <c r="F30" s="31"/>
      <c r="G30" s="31">
        <f t="shared" si="0"/>
        <v>0</v>
      </c>
      <c r="H30" s="31"/>
      <c r="I30" s="31"/>
      <c r="J30" s="31"/>
      <c r="K30" s="31"/>
      <c r="L30" s="28"/>
    </row>
    <row r="31" spans="1:12" x14ac:dyDescent="0.25">
      <c r="A31" s="24"/>
      <c r="B31" s="41" t="s">
        <v>39</v>
      </c>
      <c r="C31" s="26" t="s">
        <v>37</v>
      </c>
      <c r="D31" s="37"/>
      <c r="E31" s="60">
        <v>0.76</v>
      </c>
      <c r="F31" s="31"/>
      <c r="G31" s="31">
        <f t="shared" si="0"/>
        <v>0</v>
      </c>
      <c r="H31" s="31"/>
      <c r="I31" s="31"/>
      <c r="J31" s="31"/>
      <c r="K31" s="31"/>
      <c r="L31" s="28"/>
    </row>
    <row r="32" spans="1:12" x14ac:dyDescent="0.25">
      <c r="A32" s="24"/>
      <c r="B32" s="41" t="s">
        <v>40</v>
      </c>
      <c r="C32" s="26" t="s">
        <v>37</v>
      </c>
      <c r="D32" s="37"/>
      <c r="E32" s="60">
        <v>2.92</v>
      </c>
      <c r="F32" s="31"/>
      <c r="G32" s="31">
        <f t="shared" si="0"/>
        <v>0</v>
      </c>
      <c r="H32" s="31"/>
      <c r="I32" s="31"/>
      <c r="J32" s="31"/>
      <c r="K32" s="31"/>
      <c r="L32" s="28"/>
    </row>
    <row r="33" spans="1:12" x14ac:dyDescent="0.25">
      <c r="A33" s="24"/>
      <c r="B33" s="41" t="s">
        <v>41</v>
      </c>
      <c r="C33" s="26" t="s">
        <v>37</v>
      </c>
      <c r="D33" s="37"/>
      <c r="E33" s="60">
        <v>2.78</v>
      </c>
      <c r="F33" s="31"/>
      <c r="G33" s="31">
        <f t="shared" si="0"/>
        <v>0</v>
      </c>
      <c r="H33" s="31"/>
      <c r="I33" s="31"/>
      <c r="J33" s="31"/>
      <c r="K33" s="31"/>
      <c r="L33" s="28"/>
    </row>
    <row r="34" spans="1:12" x14ac:dyDescent="0.25">
      <c r="A34" s="24"/>
      <c r="B34" s="41" t="s">
        <v>42</v>
      </c>
      <c r="C34" s="26" t="s">
        <v>37</v>
      </c>
      <c r="D34" s="37"/>
      <c r="E34" s="60">
        <v>1.07</v>
      </c>
      <c r="F34" s="31"/>
      <c r="G34" s="31">
        <f t="shared" si="0"/>
        <v>0</v>
      </c>
      <c r="H34" s="31"/>
      <c r="I34" s="31"/>
      <c r="J34" s="31"/>
      <c r="K34" s="31"/>
      <c r="L34" s="28"/>
    </row>
    <row r="35" spans="1:12" x14ac:dyDescent="0.25">
      <c r="A35" s="24"/>
      <c r="B35" s="41" t="s">
        <v>43</v>
      </c>
      <c r="C35" s="26" t="s">
        <v>37</v>
      </c>
      <c r="D35" s="37"/>
      <c r="E35" s="60">
        <v>1.68</v>
      </c>
      <c r="F35" s="31"/>
      <c r="G35" s="31">
        <f t="shared" si="0"/>
        <v>0</v>
      </c>
      <c r="H35" s="31"/>
      <c r="I35" s="31"/>
      <c r="J35" s="31"/>
      <c r="K35" s="31"/>
      <c r="L35" s="28"/>
    </row>
    <row r="36" spans="1:12" x14ac:dyDescent="0.25">
      <c r="A36" s="24"/>
      <c r="B36" s="41" t="s">
        <v>44</v>
      </c>
      <c r="C36" s="26" t="s">
        <v>37</v>
      </c>
      <c r="D36" s="37"/>
      <c r="E36" s="60">
        <v>0.67</v>
      </c>
      <c r="F36" s="31"/>
      <c r="G36" s="31">
        <f t="shared" si="0"/>
        <v>0</v>
      </c>
      <c r="H36" s="31"/>
      <c r="I36" s="31"/>
      <c r="J36" s="31"/>
      <c r="K36" s="31"/>
      <c r="L36" s="28"/>
    </row>
    <row r="37" spans="1:12" x14ac:dyDescent="0.25">
      <c r="A37" s="24"/>
      <c r="B37" s="41" t="s">
        <v>45</v>
      </c>
      <c r="C37" s="26" t="s">
        <v>37</v>
      </c>
      <c r="D37" s="37"/>
      <c r="E37" s="60">
        <v>0.1</v>
      </c>
      <c r="F37" s="31"/>
      <c r="G37" s="31">
        <f t="shared" si="0"/>
        <v>0</v>
      </c>
      <c r="H37" s="31"/>
      <c r="I37" s="31"/>
      <c r="J37" s="31"/>
      <c r="K37" s="31"/>
      <c r="L37" s="28"/>
    </row>
    <row r="38" spans="1:12" ht="17.25" x14ac:dyDescent="0.25">
      <c r="A38" s="24"/>
      <c r="B38" s="19" t="s">
        <v>46</v>
      </c>
      <c r="C38" s="26" t="s">
        <v>47</v>
      </c>
      <c r="D38" s="37"/>
      <c r="E38" s="60">
        <f>D38*E24</f>
        <v>0</v>
      </c>
      <c r="F38" s="31"/>
      <c r="G38" s="31">
        <f t="shared" si="0"/>
        <v>0</v>
      </c>
      <c r="H38" s="31"/>
      <c r="I38" s="31"/>
      <c r="J38" s="31"/>
      <c r="K38" s="31"/>
      <c r="L38" s="28"/>
    </row>
    <row r="39" spans="1:12" ht="17.25" x14ac:dyDescent="0.25">
      <c r="A39" s="24"/>
      <c r="B39" s="19" t="s">
        <v>48</v>
      </c>
      <c r="C39" s="26" t="s">
        <v>28</v>
      </c>
      <c r="D39" s="37"/>
      <c r="E39" s="60">
        <f>D39*E24</f>
        <v>0</v>
      </c>
      <c r="F39" s="31"/>
      <c r="G39" s="31">
        <f t="shared" si="0"/>
        <v>0</v>
      </c>
      <c r="H39" s="31"/>
      <c r="I39" s="31"/>
      <c r="J39" s="31"/>
      <c r="K39" s="31"/>
      <c r="L39" s="28"/>
    </row>
    <row r="40" spans="1:12" x14ac:dyDescent="0.25">
      <c r="A40" s="24"/>
      <c r="B40" s="42" t="s">
        <v>29</v>
      </c>
      <c r="C40" s="26" t="s">
        <v>26</v>
      </c>
      <c r="D40" s="37"/>
      <c r="E40" s="60">
        <f>D40*E24</f>
        <v>0</v>
      </c>
      <c r="F40" s="31"/>
      <c r="G40" s="31">
        <f t="shared" si="0"/>
        <v>0</v>
      </c>
      <c r="H40" s="31"/>
      <c r="I40" s="31"/>
      <c r="J40" s="31"/>
      <c r="K40" s="31"/>
      <c r="L40" s="28"/>
    </row>
    <row r="41" spans="1:12" s="17" customFormat="1" ht="30" x14ac:dyDescent="0.25">
      <c r="A41" s="11">
        <v>6</v>
      </c>
      <c r="B41" s="38" t="s">
        <v>49</v>
      </c>
      <c r="C41" s="13" t="s">
        <v>16</v>
      </c>
      <c r="D41" s="39"/>
      <c r="E41" s="4">
        <f>(23.5+66+1+17.6+0.375*4+12+6+27+3+23.5+49)*0.6*0.3</f>
        <v>41.417999999999999</v>
      </c>
      <c r="F41" s="16">
        <f>G41/E41</f>
        <v>0</v>
      </c>
      <c r="G41" s="15">
        <f>SUM(G42:G51)</f>
        <v>0</v>
      </c>
      <c r="H41" s="16">
        <f>I41/E41</f>
        <v>0</v>
      </c>
      <c r="I41" s="15">
        <f>SUM(I42:I51)</f>
        <v>0</v>
      </c>
      <c r="J41" s="16">
        <f>K41/E41</f>
        <v>0</v>
      </c>
      <c r="K41" s="15">
        <f>SUM(K42:K51)</f>
        <v>0</v>
      </c>
      <c r="L41" s="15">
        <f>K41+I41+G41</f>
        <v>0</v>
      </c>
    </row>
    <row r="42" spans="1:12" x14ac:dyDescent="0.25">
      <c r="A42" s="24"/>
      <c r="B42" s="25" t="s">
        <v>20</v>
      </c>
      <c r="C42" s="26" t="s">
        <v>21</v>
      </c>
      <c r="D42" s="40"/>
      <c r="E42" s="61">
        <f>D42*E41</f>
        <v>0</v>
      </c>
      <c r="F42" s="62"/>
      <c r="G42" s="62"/>
      <c r="H42" s="62"/>
      <c r="I42" s="62">
        <f>H42*E42</f>
        <v>0</v>
      </c>
      <c r="J42" s="62"/>
      <c r="K42" s="62"/>
      <c r="L42" s="28"/>
    </row>
    <row r="43" spans="1:12" x14ac:dyDescent="0.25">
      <c r="A43" s="24"/>
      <c r="B43" s="25" t="s">
        <v>25</v>
      </c>
      <c r="C43" s="26" t="s">
        <v>26</v>
      </c>
      <c r="D43" s="37"/>
      <c r="E43" s="61">
        <f>D43*E41</f>
        <v>0</v>
      </c>
      <c r="F43" s="62"/>
      <c r="G43" s="62"/>
      <c r="H43" s="62"/>
      <c r="I43" s="62"/>
      <c r="J43" s="62"/>
      <c r="K43" s="62">
        <f>J43*E43</f>
        <v>0</v>
      </c>
      <c r="L43" s="28"/>
    </row>
    <row r="44" spans="1:12" ht="17.25" x14ac:dyDescent="0.25">
      <c r="A44" s="24"/>
      <c r="B44" s="19" t="s">
        <v>34</v>
      </c>
      <c r="C44" s="26" t="s">
        <v>28</v>
      </c>
      <c r="D44" s="37">
        <v>1.0149999999999999</v>
      </c>
      <c r="E44" s="61">
        <f>D44*E41</f>
        <v>42.039269999999995</v>
      </c>
      <c r="F44" s="62"/>
      <c r="G44" s="62">
        <f>F44*E44</f>
        <v>0</v>
      </c>
      <c r="H44" s="62"/>
      <c r="I44" s="62"/>
      <c r="J44" s="62"/>
      <c r="K44" s="62"/>
      <c r="L44" s="28"/>
    </row>
    <row r="45" spans="1:12" ht="17.25" x14ac:dyDescent="0.25">
      <c r="A45" s="24"/>
      <c r="B45" s="19" t="s">
        <v>35</v>
      </c>
      <c r="C45" s="26" t="s">
        <v>28</v>
      </c>
      <c r="D45" s="37">
        <v>1.0149999999999999</v>
      </c>
      <c r="E45" s="61">
        <f>D45*9.2</f>
        <v>9.3379999999999992</v>
      </c>
      <c r="F45" s="62"/>
      <c r="G45" s="62">
        <f t="shared" ref="G45:G48" si="1">F45*E45</f>
        <v>0</v>
      </c>
      <c r="H45" s="62"/>
      <c r="I45" s="62"/>
      <c r="J45" s="62"/>
      <c r="K45" s="62"/>
      <c r="L45" s="28"/>
    </row>
    <row r="46" spans="1:12" x14ac:dyDescent="0.25">
      <c r="A46" s="24"/>
      <c r="B46" s="41" t="s">
        <v>40</v>
      </c>
      <c r="C46" s="26" t="s">
        <v>37</v>
      </c>
      <c r="D46" s="37"/>
      <c r="E46" s="61">
        <v>1</v>
      </c>
      <c r="F46" s="62"/>
      <c r="G46" s="62">
        <f t="shared" si="1"/>
        <v>0</v>
      </c>
      <c r="H46" s="62"/>
      <c r="I46" s="62"/>
      <c r="J46" s="62"/>
      <c r="K46" s="62"/>
      <c r="L46" s="28"/>
    </row>
    <row r="47" spans="1:12" x14ac:dyDescent="0.25">
      <c r="A47" s="24"/>
      <c r="B47" s="41" t="s">
        <v>41</v>
      </c>
      <c r="C47" s="26" t="s">
        <v>37</v>
      </c>
      <c r="D47" s="37"/>
      <c r="E47" s="61">
        <v>0.62</v>
      </c>
      <c r="F47" s="62"/>
      <c r="G47" s="62">
        <f t="shared" si="1"/>
        <v>0</v>
      </c>
      <c r="H47" s="62"/>
      <c r="I47" s="62"/>
      <c r="J47" s="62"/>
      <c r="K47" s="62"/>
      <c r="L47" s="28"/>
    </row>
    <row r="48" spans="1:12" x14ac:dyDescent="0.25">
      <c r="A48" s="24"/>
      <c r="B48" s="41" t="s">
        <v>50</v>
      </c>
      <c r="C48" s="26" t="s">
        <v>37</v>
      </c>
      <c r="D48" s="37"/>
      <c r="E48" s="61">
        <v>0.62</v>
      </c>
      <c r="F48" s="62"/>
      <c r="G48" s="62">
        <f t="shared" si="1"/>
        <v>0</v>
      </c>
      <c r="H48" s="62"/>
      <c r="I48" s="62"/>
      <c r="J48" s="62"/>
      <c r="K48" s="62"/>
      <c r="L48" s="28"/>
    </row>
    <row r="49" spans="1:12" ht="17.25" x14ac:dyDescent="0.25">
      <c r="A49" s="24"/>
      <c r="B49" s="19" t="s">
        <v>46</v>
      </c>
      <c r="C49" s="26" t="s">
        <v>47</v>
      </c>
      <c r="D49" s="37"/>
      <c r="E49" s="61">
        <f>D49*E41</f>
        <v>0</v>
      </c>
      <c r="F49" s="62"/>
      <c r="G49" s="62">
        <f>F49*E49</f>
        <v>0</v>
      </c>
      <c r="H49" s="62"/>
      <c r="I49" s="62"/>
      <c r="J49" s="62"/>
      <c r="K49" s="62"/>
      <c r="L49" s="28"/>
    </row>
    <row r="50" spans="1:12" ht="17.25" x14ac:dyDescent="0.25">
      <c r="A50" s="24"/>
      <c r="B50" s="19" t="s">
        <v>48</v>
      </c>
      <c r="C50" s="26" t="s">
        <v>28</v>
      </c>
      <c r="D50" s="37"/>
      <c r="E50" s="61">
        <f>D50*E41</f>
        <v>0</v>
      </c>
      <c r="F50" s="62"/>
      <c r="G50" s="62">
        <f>F50*E50</f>
        <v>0</v>
      </c>
      <c r="H50" s="62"/>
      <c r="I50" s="62"/>
      <c r="J50" s="62"/>
      <c r="K50" s="62"/>
      <c r="L50" s="28"/>
    </row>
    <row r="51" spans="1:12" x14ac:dyDescent="0.25">
      <c r="A51" s="24"/>
      <c r="B51" s="42" t="s">
        <v>29</v>
      </c>
      <c r="C51" s="26" t="s">
        <v>26</v>
      </c>
      <c r="D51" s="37"/>
      <c r="E51" s="61">
        <f>D51*E41</f>
        <v>0</v>
      </c>
      <c r="F51" s="62"/>
      <c r="G51" s="62">
        <f>F51*E51</f>
        <v>0</v>
      </c>
      <c r="H51" s="62"/>
      <c r="I51" s="62"/>
      <c r="J51" s="62"/>
      <c r="K51" s="62"/>
      <c r="L51" s="28"/>
    </row>
    <row r="52" spans="1:12" ht="48.75" customHeight="1" x14ac:dyDescent="0.25">
      <c r="A52" s="13">
        <v>7</v>
      </c>
      <c r="B52" s="43" t="s">
        <v>51</v>
      </c>
      <c r="C52" s="13" t="s">
        <v>28</v>
      </c>
      <c r="D52" s="44"/>
      <c r="E52" s="4">
        <f>E56/D56+E57/D57</f>
        <v>1787.5</v>
      </c>
      <c r="F52" s="16">
        <f>G52/E52</f>
        <v>0</v>
      </c>
      <c r="G52" s="15">
        <f>SUM(G53:G58)</f>
        <v>0</v>
      </c>
      <c r="H52" s="16">
        <f>I52/E52</f>
        <v>0</v>
      </c>
      <c r="I52" s="15">
        <f>SUM(I53:I57)</f>
        <v>0</v>
      </c>
      <c r="J52" s="16">
        <f>K52/E52</f>
        <v>0</v>
      </c>
      <c r="K52" s="15">
        <f>SUM(K53:K58)</f>
        <v>0</v>
      </c>
      <c r="L52" s="15">
        <f>K52+I52+G52</f>
        <v>0</v>
      </c>
    </row>
    <row r="53" spans="1:12" x14ac:dyDescent="0.25">
      <c r="A53" s="24"/>
      <c r="B53" s="25" t="s">
        <v>20</v>
      </c>
      <c r="C53" s="26" t="s">
        <v>21</v>
      </c>
      <c r="D53" s="35"/>
      <c r="E53" s="63">
        <f>D53*E52</f>
        <v>0</v>
      </c>
      <c r="F53" s="31"/>
      <c r="G53" s="31"/>
      <c r="H53" s="31"/>
      <c r="I53" s="31">
        <f>H53*E53</f>
        <v>0</v>
      </c>
      <c r="J53" s="31"/>
      <c r="K53" s="31"/>
      <c r="L53" s="28"/>
    </row>
    <row r="54" spans="1:12" x14ac:dyDescent="0.25">
      <c r="A54" s="24"/>
      <c r="B54" s="19" t="s">
        <v>52</v>
      </c>
      <c r="C54" s="20" t="s">
        <v>18</v>
      </c>
      <c r="D54" s="35"/>
      <c r="E54" s="63">
        <f>D54*E52</f>
        <v>0</v>
      </c>
      <c r="F54" s="31"/>
      <c r="G54" s="31"/>
      <c r="H54" s="31"/>
      <c r="I54" s="31"/>
      <c r="J54" s="31"/>
      <c r="K54" s="31">
        <f>J54*E54</f>
        <v>0</v>
      </c>
      <c r="L54" s="28"/>
    </row>
    <row r="55" spans="1:12" x14ac:dyDescent="0.25">
      <c r="A55" s="24"/>
      <c r="B55" s="19" t="s">
        <v>53</v>
      </c>
      <c r="C55" s="20" t="s">
        <v>18</v>
      </c>
      <c r="D55" s="35"/>
      <c r="E55" s="63">
        <f>D55*E52</f>
        <v>0</v>
      </c>
      <c r="F55" s="31"/>
      <c r="G55" s="31"/>
      <c r="H55" s="31"/>
      <c r="I55" s="31"/>
      <c r="J55" s="31"/>
      <c r="K55" s="31">
        <f>J55*E55</f>
        <v>0</v>
      </c>
      <c r="L55" s="28"/>
    </row>
    <row r="56" spans="1:12" ht="17.25" x14ac:dyDescent="0.25">
      <c r="A56" s="24"/>
      <c r="B56" s="19" t="s">
        <v>54</v>
      </c>
      <c r="C56" s="26" t="s">
        <v>28</v>
      </c>
      <c r="D56" s="35">
        <v>1.1499999999999999</v>
      </c>
      <c r="E56" s="63">
        <f>2750*0.15*D56</f>
        <v>474.37499999999994</v>
      </c>
      <c r="F56" s="31"/>
      <c r="G56" s="31">
        <f t="shared" ref="G56:G57" si="2">F56*E56</f>
        <v>0</v>
      </c>
      <c r="H56" s="31"/>
      <c r="I56" s="31"/>
      <c r="J56" s="31"/>
      <c r="K56" s="31"/>
      <c r="L56" s="28"/>
    </row>
    <row r="57" spans="1:12" ht="16.5" customHeight="1" x14ac:dyDescent="0.25">
      <c r="A57" s="24"/>
      <c r="B57" s="19" t="s">
        <v>55</v>
      </c>
      <c r="C57" s="26" t="s">
        <v>28</v>
      </c>
      <c r="D57" s="35">
        <v>1.1499999999999999</v>
      </c>
      <c r="E57" s="63">
        <f>2750*0.5*D57</f>
        <v>1581.2499999999998</v>
      </c>
      <c r="F57" s="31"/>
      <c r="G57" s="31">
        <f t="shared" si="2"/>
        <v>0</v>
      </c>
      <c r="H57" s="31"/>
      <c r="I57" s="31"/>
      <c r="J57" s="31"/>
      <c r="K57" s="31"/>
      <c r="L57" s="28"/>
    </row>
    <row r="58" spans="1:12" ht="30" x14ac:dyDescent="0.25">
      <c r="A58" s="24"/>
      <c r="B58" s="64" t="s">
        <v>68</v>
      </c>
      <c r="C58" s="20" t="s">
        <v>31</v>
      </c>
      <c r="D58" s="37"/>
      <c r="E58" s="21">
        <f>(E56+E57)*1.6</f>
        <v>3288.9999999999995</v>
      </c>
      <c r="F58" s="31"/>
      <c r="G58" s="31"/>
      <c r="H58" s="31"/>
      <c r="I58" s="31"/>
      <c r="J58" s="31"/>
      <c r="K58" s="31">
        <f>J58*E58</f>
        <v>0</v>
      </c>
      <c r="L58" s="28"/>
    </row>
    <row r="59" spans="1:12" ht="42" customHeight="1" x14ac:dyDescent="0.25">
      <c r="A59" s="13">
        <v>8</v>
      </c>
      <c r="B59" s="43" t="s">
        <v>56</v>
      </c>
      <c r="C59" s="13" t="s">
        <v>47</v>
      </c>
      <c r="D59" s="44"/>
      <c r="E59" s="4">
        <v>2820</v>
      </c>
      <c r="F59" s="16">
        <f>G59/E59</f>
        <v>0</v>
      </c>
      <c r="G59" s="15">
        <f>SUM(G60:G64)</f>
        <v>0</v>
      </c>
      <c r="H59" s="16">
        <f>I59/E59</f>
        <v>0</v>
      </c>
      <c r="I59" s="15">
        <f>SUM(I60:I64)</f>
        <v>0</v>
      </c>
      <c r="J59" s="16">
        <f>K59/E59</f>
        <v>0</v>
      </c>
      <c r="K59" s="15">
        <f>SUM(K60:K64)</f>
        <v>0</v>
      </c>
      <c r="L59" s="15">
        <f>K59+I59+G59</f>
        <v>0</v>
      </c>
    </row>
    <row r="60" spans="1:12" x14ac:dyDescent="0.25">
      <c r="A60" s="24"/>
      <c r="B60" s="25" t="s">
        <v>20</v>
      </c>
      <c r="C60" s="26" t="s">
        <v>21</v>
      </c>
      <c r="D60" s="35"/>
      <c r="E60" s="63">
        <f>D60*E59</f>
        <v>0</v>
      </c>
      <c r="F60" s="31"/>
      <c r="G60" s="31"/>
      <c r="H60" s="31"/>
      <c r="I60" s="31">
        <f>H60*E60</f>
        <v>0</v>
      </c>
      <c r="J60" s="31"/>
      <c r="K60" s="31"/>
      <c r="L60" s="28"/>
    </row>
    <row r="61" spans="1:12" x14ac:dyDescent="0.25">
      <c r="A61" s="24"/>
      <c r="B61" s="25" t="s">
        <v>25</v>
      </c>
      <c r="C61" s="26" t="s">
        <v>26</v>
      </c>
      <c r="D61" s="35"/>
      <c r="E61" s="63">
        <f>D61*E59</f>
        <v>0</v>
      </c>
      <c r="F61" s="31"/>
      <c r="G61" s="31"/>
      <c r="H61" s="31"/>
      <c r="I61" s="31"/>
      <c r="J61" s="31"/>
      <c r="K61" s="31">
        <f>J61*E61</f>
        <v>0</v>
      </c>
      <c r="L61" s="28"/>
    </row>
    <row r="62" spans="1:12" ht="17.25" x14ac:dyDescent="0.25">
      <c r="A62" s="24"/>
      <c r="B62" s="19" t="s">
        <v>57</v>
      </c>
      <c r="C62" s="26" t="s">
        <v>28</v>
      </c>
      <c r="D62" s="35">
        <f>1.015*0.15</f>
        <v>0.15224999999999997</v>
      </c>
      <c r="E62" s="63">
        <f>D62*E59</f>
        <v>429.34499999999991</v>
      </c>
      <c r="F62" s="31"/>
      <c r="G62" s="31">
        <f t="shared" ref="G62:G64" si="3">F62*E62</f>
        <v>0</v>
      </c>
      <c r="H62" s="31"/>
      <c r="I62" s="31"/>
      <c r="J62" s="31"/>
      <c r="K62" s="31"/>
      <c r="L62" s="28"/>
    </row>
    <row r="63" spans="1:12" x14ac:dyDescent="0.25">
      <c r="A63" s="24"/>
      <c r="B63" s="19" t="s">
        <v>58</v>
      </c>
      <c r="C63" s="26" t="s">
        <v>37</v>
      </c>
      <c r="D63" s="35"/>
      <c r="E63" s="63">
        <f>D63*E59</f>
        <v>0</v>
      </c>
      <c r="F63" s="31"/>
      <c r="G63" s="31">
        <f t="shared" si="3"/>
        <v>0</v>
      </c>
      <c r="H63" s="31"/>
      <c r="I63" s="31"/>
      <c r="J63" s="31"/>
      <c r="K63" s="31"/>
      <c r="L63" s="28"/>
    </row>
    <row r="64" spans="1:12" x14ac:dyDescent="0.25">
      <c r="A64" s="24"/>
      <c r="B64" s="25" t="s">
        <v>29</v>
      </c>
      <c r="C64" s="26" t="s">
        <v>26</v>
      </c>
      <c r="D64" s="35"/>
      <c r="E64" s="63">
        <f>D64*E59</f>
        <v>0</v>
      </c>
      <c r="F64" s="65"/>
      <c r="G64" s="65">
        <f t="shared" si="3"/>
        <v>0</v>
      </c>
      <c r="H64" s="65"/>
      <c r="I64" s="65"/>
      <c r="J64" s="65"/>
      <c r="K64" s="65"/>
      <c r="L64" s="45"/>
    </row>
    <row r="65" spans="1:12" x14ac:dyDescent="0.25">
      <c r="A65" s="46"/>
      <c r="B65" s="47" t="s">
        <v>10</v>
      </c>
      <c r="C65" s="48"/>
      <c r="D65" s="49"/>
      <c r="E65" s="49"/>
      <c r="F65" s="50"/>
      <c r="G65" s="51">
        <f>G59+G52+G41+G24+G17+G15+G12+G10</f>
        <v>0</v>
      </c>
      <c r="H65" s="52"/>
      <c r="I65" s="51">
        <f>I59+I52+I41+I24+I17+I15+I12+I10</f>
        <v>0</v>
      </c>
      <c r="J65" s="52"/>
      <c r="K65" s="51">
        <f>K59+K52+K41+K24+K17+K15+K12+K10</f>
        <v>0</v>
      </c>
      <c r="L65" s="51">
        <f>L59+L52+L41+L24+L17+L15+L12+L10</f>
        <v>0</v>
      </c>
    </row>
    <row r="66" spans="1:12" x14ac:dyDescent="0.25">
      <c r="A66" s="53"/>
      <c r="B66" s="6" t="s">
        <v>59</v>
      </c>
      <c r="C66" s="57"/>
      <c r="D66" s="53"/>
      <c r="E66" s="54"/>
      <c r="F66" s="54"/>
      <c r="G66" s="55"/>
      <c r="H66" s="55"/>
      <c r="I66" s="55"/>
      <c r="J66" s="55"/>
      <c r="K66" s="55"/>
      <c r="L66" s="56">
        <f>G65*C66</f>
        <v>0</v>
      </c>
    </row>
    <row r="67" spans="1:12" x14ac:dyDescent="0.25">
      <c r="A67" s="46"/>
      <c r="B67" s="47" t="s">
        <v>10</v>
      </c>
      <c r="C67" s="47"/>
      <c r="D67" s="46"/>
      <c r="E67" s="50"/>
      <c r="F67" s="50"/>
      <c r="G67" s="52"/>
      <c r="H67" s="52"/>
      <c r="I67" s="52"/>
      <c r="J67" s="52"/>
      <c r="K67" s="52"/>
      <c r="L67" s="51">
        <f>L66+L65</f>
        <v>0</v>
      </c>
    </row>
    <row r="68" spans="1:12" x14ac:dyDescent="0.25">
      <c r="A68" s="53"/>
      <c r="B68" s="6" t="s">
        <v>60</v>
      </c>
      <c r="C68" s="57"/>
      <c r="D68" s="53"/>
      <c r="E68" s="54"/>
      <c r="F68" s="54"/>
      <c r="G68" s="55"/>
      <c r="H68" s="55"/>
      <c r="I68" s="55"/>
      <c r="J68" s="55"/>
      <c r="K68" s="55"/>
      <c r="L68" s="56">
        <f>L67*C68</f>
        <v>0</v>
      </c>
    </row>
    <row r="69" spans="1:12" x14ac:dyDescent="0.25">
      <c r="A69" s="46"/>
      <c r="B69" s="47" t="s">
        <v>10</v>
      </c>
      <c r="C69" s="47"/>
      <c r="D69" s="46"/>
      <c r="E69" s="50"/>
      <c r="F69" s="50"/>
      <c r="G69" s="52"/>
      <c r="H69" s="52"/>
      <c r="I69" s="52"/>
      <c r="J69" s="52"/>
      <c r="K69" s="52"/>
      <c r="L69" s="51">
        <f>L68+L65</f>
        <v>0</v>
      </c>
    </row>
    <row r="70" spans="1:12" x14ac:dyDescent="0.25">
      <c r="A70" s="53"/>
      <c r="B70" s="6" t="s">
        <v>61</v>
      </c>
      <c r="C70" s="57"/>
      <c r="D70" s="53"/>
      <c r="E70" s="54"/>
      <c r="F70" s="54"/>
      <c r="G70" s="55"/>
      <c r="H70" s="55"/>
      <c r="I70" s="55"/>
      <c r="J70" s="55"/>
      <c r="K70" s="55"/>
      <c r="L70" s="56">
        <f>L69*C70</f>
        <v>0</v>
      </c>
    </row>
    <row r="71" spans="1:12" x14ac:dyDescent="0.25">
      <c r="A71" s="46"/>
      <c r="B71" s="47" t="s">
        <v>10</v>
      </c>
      <c r="C71" s="47"/>
      <c r="D71" s="46"/>
      <c r="E71" s="50"/>
      <c r="F71" s="50"/>
      <c r="G71" s="52"/>
      <c r="H71" s="52"/>
      <c r="I71" s="52"/>
      <c r="J71" s="52"/>
      <c r="K71" s="52"/>
      <c r="L71" s="51">
        <f>L70+L69</f>
        <v>0</v>
      </c>
    </row>
    <row r="72" spans="1:12" x14ac:dyDescent="0.25">
      <c r="A72" s="53"/>
      <c r="B72" s="6" t="s">
        <v>62</v>
      </c>
      <c r="C72" s="57"/>
      <c r="D72" s="53"/>
      <c r="E72" s="54"/>
      <c r="F72" s="54"/>
      <c r="G72" s="55"/>
      <c r="H72" s="55"/>
      <c r="I72" s="55"/>
      <c r="J72" s="55"/>
      <c r="K72" s="55"/>
      <c r="L72" s="56">
        <f>L71*C72</f>
        <v>0</v>
      </c>
    </row>
    <row r="73" spans="1:12" x14ac:dyDescent="0.25">
      <c r="A73" s="46"/>
      <c r="B73" s="47" t="s">
        <v>10</v>
      </c>
      <c r="C73" s="47"/>
      <c r="D73" s="46"/>
      <c r="E73" s="50"/>
      <c r="F73" s="50"/>
      <c r="G73" s="52"/>
      <c r="H73" s="52"/>
      <c r="I73" s="52"/>
      <c r="J73" s="52"/>
      <c r="K73" s="52"/>
      <c r="L73" s="51">
        <f>L72+L71</f>
        <v>0</v>
      </c>
    </row>
    <row r="74" spans="1:12" x14ac:dyDescent="0.25">
      <c r="A74" s="53"/>
      <c r="B74" s="6" t="s">
        <v>63</v>
      </c>
      <c r="C74" s="57">
        <v>0.18</v>
      </c>
      <c r="D74" s="53"/>
      <c r="E74" s="54"/>
      <c r="F74" s="54"/>
      <c r="G74" s="55"/>
      <c r="H74" s="55"/>
      <c r="I74" s="55"/>
      <c r="J74" s="55"/>
      <c r="K74" s="55"/>
      <c r="L74" s="56">
        <f>L73*C74</f>
        <v>0</v>
      </c>
    </row>
    <row r="75" spans="1:12" x14ac:dyDescent="0.25">
      <c r="A75" s="46"/>
      <c r="B75" s="47" t="s">
        <v>10</v>
      </c>
      <c r="C75" s="47"/>
      <c r="D75" s="46"/>
      <c r="E75" s="50"/>
      <c r="F75" s="50"/>
      <c r="G75" s="52"/>
      <c r="H75" s="52"/>
      <c r="I75" s="52"/>
      <c r="J75" s="52"/>
      <c r="K75" s="52"/>
      <c r="L75" s="51">
        <f>L74+L73</f>
        <v>0</v>
      </c>
    </row>
  </sheetData>
  <mergeCells count="16">
    <mergeCell ref="J6:K6"/>
    <mergeCell ref="L6:L7"/>
    <mergeCell ref="B9:E9"/>
    <mergeCell ref="B23:E23"/>
    <mergeCell ref="A6:A7"/>
    <mergeCell ref="B6:B7"/>
    <mergeCell ref="C6:C7"/>
    <mergeCell ref="D6:E6"/>
    <mergeCell ref="F6:G6"/>
    <mergeCell ref="H6:I6"/>
    <mergeCell ref="A1:L1"/>
    <mergeCell ref="A2:L2"/>
    <mergeCell ref="K3:L3"/>
    <mergeCell ref="A4:C4"/>
    <mergeCell ref="A5:D5"/>
    <mergeCell ref="F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მოცულობითი უწყისი</vt:lpstr>
      <vt:lpstr>ფორმა-2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GomarTeli</dc:creator>
  <cp:lastModifiedBy>Giorgi GomarTeli</cp:lastModifiedBy>
  <dcterms:created xsi:type="dcterms:W3CDTF">2019-11-08T07:34:10Z</dcterms:created>
  <dcterms:modified xsi:type="dcterms:W3CDTF">2019-11-08T12:18:49Z</dcterms:modified>
</cp:coreProperties>
</file>